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SAŽETAK" sheetId="1" r:id="rId1"/>
    <sheet name=" Račun prihoda i rashoda" sheetId="3" r:id="rId2"/>
    <sheet name="POSEBNI DIO" sheetId="7" r:id="rId3"/>
    <sheet name="Rashodi prema funkcijskoj klasi" sheetId="2" r:id="rId4"/>
    <sheet name="Račun financiranja" sheetId="8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5" i="3" l="1"/>
  <c r="H145" i="3"/>
  <c r="H132" i="3"/>
  <c r="H131" i="3"/>
  <c r="H26" i="3"/>
  <c r="H39" i="3"/>
  <c r="I73" i="3"/>
  <c r="H77" i="3"/>
  <c r="H107" i="3"/>
  <c r="I108" i="3"/>
  <c r="H108" i="3"/>
  <c r="H127" i="3"/>
  <c r="H148" i="3"/>
  <c r="I583" i="7"/>
  <c r="H583" i="7"/>
  <c r="I564" i="7"/>
  <c r="H564" i="7"/>
  <c r="H532" i="7"/>
  <c r="I533" i="7"/>
  <c r="H533" i="7"/>
  <c r="I460" i="7"/>
  <c r="I450" i="7"/>
  <c r="I449" i="7"/>
  <c r="I448" i="7"/>
  <c r="I447" i="7"/>
  <c r="I446" i="7"/>
  <c r="I451" i="7"/>
  <c r="I403" i="7"/>
  <c r="I402" i="7"/>
  <c r="H403" i="7"/>
  <c r="H402" i="7"/>
  <c r="I380" i="7"/>
  <c r="H380" i="7"/>
  <c r="I372" i="7"/>
  <c r="H372" i="7"/>
  <c r="I313" i="7"/>
  <c r="H313" i="7"/>
  <c r="I300" i="7"/>
  <c r="I148" i="7"/>
  <c r="I140" i="7"/>
  <c r="I139" i="7"/>
  <c r="I138" i="7"/>
  <c r="I133" i="7"/>
  <c r="I132" i="7"/>
  <c r="I131" i="7"/>
  <c r="I130" i="7"/>
  <c r="I122" i="7"/>
  <c r="I119" i="7"/>
  <c r="I120" i="7"/>
  <c r="I118" i="7"/>
  <c r="H118" i="7"/>
  <c r="I114" i="7"/>
  <c r="I113" i="7"/>
  <c r="I112" i="7"/>
  <c r="H101" i="7"/>
  <c r="I95" i="7"/>
  <c r="H95" i="7"/>
  <c r="I94" i="7"/>
  <c r="H94" i="7"/>
  <c r="I77" i="7"/>
  <c r="I76" i="7"/>
  <c r="H76" i="7"/>
  <c r="H77" i="7"/>
  <c r="I34" i="7"/>
  <c r="I35" i="7"/>
  <c r="H35" i="7"/>
  <c r="H34" i="7"/>
  <c r="I626" i="7"/>
  <c r="H626" i="7"/>
  <c r="I633" i="7"/>
  <c r="H633" i="7"/>
  <c r="I625" i="7"/>
  <c r="I624" i="7"/>
  <c r="I623" i="7"/>
  <c r="I622" i="7"/>
  <c r="I621" i="7"/>
  <c r="I620" i="7"/>
  <c r="I619" i="7"/>
  <c r="I618" i="7"/>
  <c r="I617" i="7"/>
  <c r="H625" i="7"/>
  <c r="H624" i="7"/>
  <c r="H623" i="7"/>
  <c r="H622" i="7"/>
  <c r="H621" i="7"/>
  <c r="H620" i="7"/>
  <c r="H619" i="7"/>
  <c r="H618" i="7"/>
  <c r="I615" i="7"/>
  <c r="I614" i="7"/>
  <c r="I613" i="7"/>
  <c r="I612" i="7"/>
  <c r="I611" i="7"/>
  <c r="I609" i="7"/>
  <c r="H615" i="7"/>
  <c r="H614" i="7"/>
  <c r="H613" i="7"/>
  <c r="H612" i="7"/>
  <c r="H609" i="7"/>
  <c r="H602" i="7"/>
  <c r="H601" i="7"/>
  <c r="H596" i="7"/>
  <c r="I593" i="7"/>
  <c r="H593" i="7"/>
  <c r="I585" i="7"/>
  <c r="H585" i="7"/>
  <c r="I584" i="7"/>
  <c r="H584" i="7"/>
  <c r="I586" i="7"/>
  <c r="H586" i="7"/>
  <c r="I582" i="7"/>
  <c r="H582" i="7"/>
  <c r="I581" i="7"/>
  <c r="H581" i="7"/>
  <c r="I580" i="7"/>
  <c r="H580" i="7"/>
  <c r="I557" i="7"/>
  <c r="I562" i="7"/>
  <c r="I558" i="7"/>
  <c r="I567" i="7"/>
  <c r="I563" i="7"/>
  <c r="H567" i="7"/>
  <c r="H558" i="7"/>
  <c r="G557" i="7"/>
  <c r="I553" i="7"/>
  <c r="I552" i="7"/>
  <c r="H551" i="7"/>
  <c r="H546" i="7"/>
  <c r="H545" i="7"/>
  <c r="I540" i="7"/>
  <c r="I541" i="7"/>
  <c r="I542" i="7"/>
  <c r="H540" i="7"/>
  <c r="H541" i="7"/>
  <c r="H542" i="7"/>
  <c r="I539" i="7"/>
  <c r="I535" i="7"/>
  <c r="H535" i="7"/>
  <c r="I531" i="7"/>
  <c r="H531" i="7"/>
  <c r="I520" i="7"/>
  <c r="I519" i="7"/>
  <c r="H520" i="7"/>
  <c r="H519" i="7"/>
  <c r="H515" i="7"/>
  <c r="I513" i="7"/>
  <c r="H513" i="7"/>
  <c r="I507" i="7"/>
  <c r="H507" i="7"/>
  <c r="H505" i="7"/>
  <c r="I501" i="7"/>
  <c r="H501" i="7"/>
  <c r="I498" i="7"/>
  <c r="H498" i="7"/>
  <c r="H473" i="7"/>
  <c r="H472" i="7"/>
  <c r="H471" i="7"/>
  <c r="H449" i="7"/>
  <c r="H387" i="7"/>
  <c r="I387" i="7"/>
  <c r="I419" i="7"/>
  <c r="I414" i="7"/>
  <c r="I418" i="7"/>
  <c r="I411" i="7"/>
  <c r="I410" i="7"/>
  <c r="I409" i="7"/>
  <c r="H418" i="7"/>
  <c r="H419" i="7"/>
  <c r="H417" i="7"/>
  <c r="H414" i="7"/>
  <c r="H412" i="7"/>
  <c r="H411" i="7"/>
  <c r="H409" i="7"/>
  <c r="H410" i="7"/>
  <c r="H400" i="7"/>
  <c r="I396" i="7"/>
  <c r="I394" i="7"/>
  <c r="H396" i="7"/>
  <c r="H394" i="7"/>
  <c r="I392" i="7"/>
  <c r="H392" i="7"/>
  <c r="H390" i="7"/>
  <c r="H391" i="7"/>
  <c r="I379" i="7"/>
  <c r="I378" i="7"/>
  <c r="I377" i="7"/>
  <c r="I376" i="7"/>
  <c r="I375" i="7"/>
  <c r="I374" i="7"/>
  <c r="I373" i="7"/>
  <c r="H379" i="7"/>
  <c r="H378" i="7"/>
  <c r="H377" i="7"/>
  <c r="H376" i="7"/>
  <c r="H375" i="7"/>
  <c r="H374" i="7"/>
  <c r="H373" i="7"/>
  <c r="H267" i="7"/>
  <c r="I243" i="7"/>
  <c r="I242" i="7"/>
  <c r="H243" i="7"/>
  <c r="H242" i="7"/>
  <c r="I115" i="7"/>
  <c r="H119" i="7"/>
  <c r="H83" i="7"/>
  <c r="I47" i="7"/>
  <c r="H47" i="7"/>
  <c r="E24" i="3" l="1"/>
  <c r="E89" i="3" l="1"/>
  <c r="I18" i="1" l="1"/>
  <c r="I148" i="3"/>
  <c r="H151" i="3"/>
  <c r="H146" i="3"/>
  <c r="I154" i="3"/>
  <c r="H154" i="3"/>
  <c r="I142" i="3"/>
  <c r="I141" i="3"/>
  <c r="I136" i="3"/>
  <c r="I138" i="3"/>
  <c r="H138" i="3"/>
  <c r="H142" i="3"/>
  <c r="H141" i="3"/>
  <c r="I129" i="3"/>
  <c r="H128" i="3"/>
  <c r="H129" i="3"/>
  <c r="I115" i="3"/>
  <c r="H115" i="3"/>
  <c r="I111" i="3"/>
  <c r="H111" i="3"/>
  <c r="G12" i="3"/>
  <c r="H12" i="3" s="1"/>
  <c r="I60" i="3"/>
  <c r="H60" i="3"/>
  <c r="H59" i="3"/>
  <c r="H58" i="3"/>
  <c r="H57" i="3"/>
  <c r="H56" i="3"/>
  <c r="H55" i="3"/>
  <c r="H54" i="3"/>
  <c r="I20" i="3"/>
  <c r="I14" i="3"/>
  <c r="I13" i="3"/>
  <c r="H14" i="3"/>
  <c r="H13" i="3"/>
  <c r="H20" i="3"/>
  <c r="H25" i="3"/>
  <c r="H27" i="3"/>
  <c r="E11" i="2"/>
  <c r="J30" i="1"/>
  <c r="I31" i="1"/>
  <c r="I30" i="1"/>
  <c r="G637" i="7"/>
  <c r="F637" i="7"/>
  <c r="F487" i="7"/>
  <c r="F555" i="7"/>
  <c r="F541" i="7"/>
  <c r="F452" i="7"/>
  <c r="F444" i="7"/>
  <c r="F406" i="7"/>
  <c r="F410" i="7"/>
  <c r="F359" i="7"/>
  <c r="F333" i="7"/>
  <c r="F277" i="7"/>
  <c r="F293" i="7"/>
  <c r="F148" i="7"/>
  <c r="F106" i="7"/>
  <c r="F70" i="7"/>
  <c r="F71" i="7"/>
  <c r="F24" i="7"/>
  <c r="F16" i="7"/>
  <c r="F11" i="7"/>
  <c r="E581" i="7"/>
  <c r="E270" i="7"/>
  <c r="E224" i="7"/>
  <c r="E235" i="7"/>
  <c r="G235" i="7"/>
  <c r="I235" i="7" s="1"/>
  <c r="F235" i="7"/>
  <c r="H235" i="7" s="1"/>
  <c r="G214" i="7"/>
  <c r="F214" i="7"/>
  <c r="E214" i="7"/>
  <c r="I213" i="7"/>
  <c r="H213" i="7"/>
  <c r="G212" i="7"/>
  <c r="F212" i="7"/>
  <c r="E212" i="7"/>
  <c r="G208" i="7"/>
  <c r="F208" i="7"/>
  <c r="E208" i="7"/>
  <c r="F207" i="7"/>
  <c r="F206" i="7" s="1"/>
  <c r="F218" i="7" s="1"/>
  <c r="G232" i="7"/>
  <c r="F232" i="7"/>
  <c r="E232" i="7"/>
  <c r="I231" i="7"/>
  <c r="H231" i="7"/>
  <c r="G230" i="7"/>
  <c r="F230" i="7"/>
  <c r="E230" i="7"/>
  <c r="G226" i="7"/>
  <c r="F226" i="7"/>
  <c r="E226" i="7"/>
  <c r="F225" i="7"/>
  <c r="F224" i="7" s="1"/>
  <c r="E94" i="7"/>
  <c r="E76" i="7"/>
  <c r="B11" i="2"/>
  <c r="F11" i="2" s="1"/>
  <c r="F140" i="3"/>
  <c r="F139" i="3" s="1"/>
  <c r="F109" i="3"/>
  <c r="F97" i="3"/>
  <c r="F89" i="3"/>
  <c r="F84" i="3"/>
  <c r="F12" i="3"/>
  <c r="F13" i="2"/>
  <c r="F12" i="2"/>
  <c r="F14" i="2"/>
  <c r="E13" i="2"/>
  <c r="E12" i="2"/>
  <c r="E14" i="2"/>
  <c r="D11" i="2"/>
  <c r="D10" i="2" s="1"/>
  <c r="E225" i="7" l="1"/>
  <c r="G225" i="7"/>
  <c r="H225" i="7" s="1"/>
  <c r="E207" i="7"/>
  <c r="E206" i="7" s="1"/>
  <c r="E218" i="7" s="1"/>
  <c r="G207" i="7"/>
  <c r="I207" i="7" s="1"/>
  <c r="H212" i="7"/>
  <c r="I230" i="7"/>
  <c r="I212" i="7"/>
  <c r="H230" i="7"/>
  <c r="G224" i="7"/>
  <c r="I59" i="3"/>
  <c r="I58" i="3"/>
  <c r="I57" i="3"/>
  <c r="I56" i="3"/>
  <c r="I55" i="3"/>
  <c r="I54" i="3"/>
  <c r="H207" i="7" l="1"/>
  <c r="I225" i="7"/>
  <c r="G206" i="7"/>
  <c r="G218" i="7"/>
  <c r="H206" i="7"/>
  <c r="I206" i="7"/>
  <c r="H224" i="7"/>
  <c r="I224" i="7"/>
  <c r="F10" i="2"/>
  <c r="E10" i="2"/>
  <c r="C11" i="2"/>
  <c r="C10" i="2" s="1"/>
  <c r="B10" i="2"/>
  <c r="I218" i="7" l="1"/>
  <c r="H218" i="7"/>
  <c r="J31" i="1"/>
  <c r="I195" i="7"/>
  <c r="I610" i="7"/>
  <c r="I602" i="7"/>
  <c r="I551" i="7"/>
  <c r="I546" i="7"/>
  <c r="I538" i="7"/>
  <c r="I530" i="7"/>
  <c r="I529" i="7"/>
  <c r="I515" i="7"/>
  <c r="I510" i="7"/>
  <c r="I502" i="7"/>
  <c r="I497" i="7"/>
  <c r="I494" i="7"/>
  <c r="I492" i="7"/>
  <c r="I491" i="7"/>
  <c r="I490" i="7"/>
  <c r="I473" i="7"/>
  <c r="I467" i="7"/>
  <c r="I461" i="7"/>
  <c r="I459" i="7"/>
  <c r="I456" i="7"/>
  <c r="I454" i="7"/>
  <c r="I445" i="7"/>
  <c r="I434" i="7"/>
  <c r="I391" i="7"/>
  <c r="I370" i="7"/>
  <c r="I352" i="7"/>
  <c r="I336" i="7"/>
  <c r="I320" i="7"/>
  <c r="I310" i="7"/>
  <c r="I307" i="7"/>
  <c r="I305" i="7"/>
  <c r="I298" i="7"/>
  <c r="I295" i="7"/>
  <c r="I294" i="7"/>
  <c r="I290" i="7"/>
  <c r="I286" i="7"/>
  <c r="I283" i="7"/>
  <c r="I279" i="7"/>
  <c r="I267" i="7"/>
  <c r="I175" i="7"/>
  <c r="I158" i="7"/>
  <c r="I102" i="7"/>
  <c r="I101" i="7"/>
  <c r="I98" i="7"/>
  <c r="I91" i="7"/>
  <c r="I84" i="7"/>
  <c r="I83" i="7"/>
  <c r="I80" i="7"/>
  <c r="I73" i="7"/>
  <c r="I62" i="7"/>
  <c r="I60" i="7"/>
  <c r="I55" i="7"/>
  <c r="I46" i="7"/>
  <c r="I43" i="7"/>
  <c r="I40" i="7"/>
  <c r="I39" i="7"/>
  <c r="I33" i="7"/>
  <c r="I32" i="7"/>
  <c r="I31" i="7"/>
  <c r="I30" i="7"/>
  <c r="I29" i="7"/>
  <c r="I28" i="7"/>
  <c r="I27" i="7"/>
  <c r="I26" i="7"/>
  <c r="I25" i="7"/>
  <c r="I21" i="7"/>
  <c r="I20" i="7"/>
  <c r="I19" i="7"/>
  <c r="I17" i="7"/>
  <c r="I15" i="7"/>
  <c r="I14" i="7"/>
  <c r="I12" i="7"/>
  <c r="H610" i="7"/>
  <c r="H563" i="7"/>
  <c r="H553" i="7"/>
  <c r="H539" i="7"/>
  <c r="H538" i="7"/>
  <c r="H529" i="7"/>
  <c r="H502" i="7"/>
  <c r="H497" i="7"/>
  <c r="H494" i="7"/>
  <c r="H492" i="7"/>
  <c r="H491" i="7"/>
  <c r="H490" i="7"/>
  <c r="H467" i="7"/>
  <c r="H461" i="7"/>
  <c r="H460" i="7"/>
  <c r="H459" i="7"/>
  <c r="H456" i="7"/>
  <c r="H454" i="7"/>
  <c r="H451" i="7"/>
  <c r="H448" i="7"/>
  <c r="H446" i="7"/>
  <c r="H445" i="7"/>
  <c r="H434" i="7"/>
  <c r="H370" i="7"/>
  <c r="H352" i="7"/>
  <c r="H336" i="7"/>
  <c r="H310" i="7"/>
  <c r="H309" i="7"/>
  <c r="H307" i="7"/>
  <c r="H305" i="7"/>
  <c r="H300" i="7"/>
  <c r="H298" i="7"/>
  <c r="H295" i="7"/>
  <c r="H294" i="7"/>
  <c r="H290" i="7"/>
  <c r="H286" i="7"/>
  <c r="H283" i="7"/>
  <c r="H279" i="7"/>
  <c r="H195" i="7"/>
  <c r="H175" i="7"/>
  <c r="H158" i="7"/>
  <c r="H140" i="7"/>
  <c r="H133" i="7"/>
  <c r="H122" i="7"/>
  <c r="H115" i="7"/>
  <c r="H102" i="7"/>
  <c r="H98" i="7"/>
  <c r="H91" i="7"/>
  <c r="H84" i="7"/>
  <c r="H80" i="7"/>
  <c r="H73" i="7"/>
  <c r="H46" i="7"/>
  <c r="H43" i="7"/>
  <c r="H41" i="7"/>
  <c r="H40" i="7"/>
  <c r="H39" i="7"/>
  <c r="H33" i="7"/>
  <c r="H32" i="7"/>
  <c r="H31" i="7"/>
  <c r="H30" i="7"/>
  <c r="H29" i="7"/>
  <c r="H28" i="7"/>
  <c r="H27" i="7"/>
  <c r="H26" i="7"/>
  <c r="H25" i="7"/>
  <c r="H23" i="7"/>
  <c r="H21" i="7"/>
  <c r="H20" i="7"/>
  <c r="H19" i="7"/>
  <c r="H17" i="7"/>
  <c r="H15" i="7"/>
  <c r="H14" i="7"/>
  <c r="H12" i="7"/>
  <c r="J17" i="1"/>
  <c r="J14" i="1"/>
  <c r="I156" i="3"/>
  <c r="I155" i="3"/>
  <c r="I137" i="3"/>
  <c r="I132" i="3"/>
  <c r="I130" i="3"/>
  <c r="I123" i="3"/>
  <c r="I122" i="3"/>
  <c r="I121" i="3"/>
  <c r="I120" i="3"/>
  <c r="I119" i="3"/>
  <c r="I118" i="3"/>
  <c r="I117" i="3"/>
  <c r="I82" i="3"/>
  <c r="I81" i="3"/>
  <c r="I80" i="3"/>
  <c r="I79" i="3"/>
  <c r="I78" i="3"/>
  <c r="I47" i="3"/>
  <c r="I46" i="3"/>
  <c r="I41" i="3"/>
  <c r="I40" i="3"/>
  <c r="I32" i="3"/>
  <c r="I27" i="3"/>
  <c r="I22" i="3"/>
  <c r="I21" i="3"/>
  <c r="I153" i="3"/>
  <c r="I151" i="3"/>
  <c r="I146" i="3"/>
  <c r="I135" i="3"/>
  <c r="I128" i="3"/>
  <c r="I126" i="3"/>
  <c r="I116" i="3"/>
  <c r="I114" i="3"/>
  <c r="I113" i="3"/>
  <c r="I112" i="3"/>
  <c r="I106" i="3"/>
  <c r="I105" i="3"/>
  <c r="I104" i="3"/>
  <c r="I103" i="3"/>
  <c r="I102" i="3"/>
  <c r="I101" i="3"/>
  <c r="I100" i="3"/>
  <c r="I99" i="3"/>
  <c r="I98" i="3"/>
  <c r="I94" i="3"/>
  <c r="I93" i="3"/>
  <c r="I92" i="3"/>
  <c r="I91" i="3"/>
  <c r="I90" i="3"/>
  <c r="I88" i="3"/>
  <c r="I87" i="3"/>
  <c r="I86" i="3"/>
  <c r="I85" i="3"/>
  <c r="I77" i="3"/>
  <c r="I76" i="3"/>
  <c r="I71" i="3"/>
  <c r="I70" i="3"/>
  <c r="I69" i="3"/>
  <c r="I44" i="3"/>
  <c r="I39" i="3"/>
  <c r="I38" i="3"/>
  <c r="I36" i="3"/>
  <c r="I35" i="3"/>
  <c r="I31" i="3"/>
  <c r="I25" i="3"/>
  <c r="I19" i="3"/>
  <c r="I17" i="3"/>
  <c r="I16" i="3"/>
  <c r="I33" i="3"/>
  <c r="I17" i="1"/>
  <c r="H155" i="3"/>
  <c r="H137" i="3"/>
  <c r="H130" i="3"/>
  <c r="H123" i="3"/>
  <c r="H122" i="3"/>
  <c r="H121" i="3"/>
  <c r="H120" i="3"/>
  <c r="H119" i="3"/>
  <c r="H118" i="3"/>
  <c r="H117" i="3"/>
  <c r="H82" i="3"/>
  <c r="H81" i="3"/>
  <c r="H80" i="3"/>
  <c r="H79" i="3"/>
  <c r="H78" i="3"/>
  <c r="H47" i="3"/>
  <c r="H46" i="3"/>
  <c r="H41" i="3"/>
  <c r="H40" i="3"/>
  <c r="H32" i="3"/>
  <c r="H22" i="3"/>
  <c r="H21" i="3"/>
  <c r="H153" i="3"/>
  <c r="H136" i="3"/>
  <c r="H135" i="3"/>
  <c r="H126" i="3"/>
  <c r="H116" i="3"/>
  <c r="H114" i="3"/>
  <c r="H113" i="3"/>
  <c r="H112" i="3"/>
  <c r="H106" i="3"/>
  <c r="H105" i="3"/>
  <c r="H104" i="3"/>
  <c r="H103" i="3"/>
  <c r="H102" i="3"/>
  <c r="H101" i="3"/>
  <c r="H100" i="3"/>
  <c r="H99" i="3"/>
  <c r="H98" i="3"/>
  <c r="H96" i="3"/>
  <c r="H94" i="3"/>
  <c r="H93" i="3"/>
  <c r="H92" i="3"/>
  <c r="H91" i="3"/>
  <c r="H90" i="3"/>
  <c r="H88" i="3"/>
  <c r="H87" i="3"/>
  <c r="H86" i="3"/>
  <c r="H85" i="3"/>
  <c r="H76" i="3"/>
  <c r="H73" i="3"/>
  <c r="H71" i="3"/>
  <c r="H70" i="3"/>
  <c r="H69" i="3"/>
  <c r="H44" i="3"/>
  <c r="H38" i="3"/>
  <c r="H36" i="3"/>
  <c r="H35" i="3"/>
  <c r="H31" i="3"/>
  <c r="H19" i="3"/>
  <c r="H17" i="3"/>
  <c r="H16" i="3"/>
  <c r="G581" i="7" l="1"/>
  <c r="G580" i="7" s="1"/>
  <c r="E580" i="7"/>
  <c r="F581" i="7"/>
  <c r="F580" i="7" s="1"/>
  <c r="G541" i="7"/>
  <c r="G540" i="7" s="1"/>
  <c r="E540" i="7"/>
  <c r="F540" i="7"/>
  <c r="G140" i="3"/>
  <c r="E139" i="3"/>
  <c r="G49" i="3"/>
  <c r="E48" i="3"/>
  <c r="E53" i="3"/>
  <c r="E52" i="3" s="1"/>
  <c r="F53" i="3"/>
  <c r="F52" i="3" s="1"/>
  <c r="F48" i="3" s="1"/>
  <c r="G53" i="3"/>
  <c r="H53" i="3" s="1"/>
  <c r="E585" i="7"/>
  <c r="E557" i="7"/>
  <c r="E545" i="7"/>
  <c r="G139" i="3" l="1"/>
  <c r="H140" i="3"/>
  <c r="I140" i="3"/>
  <c r="G52" i="3"/>
  <c r="H52" i="3" s="1"/>
  <c r="I53" i="3"/>
  <c r="E406" i="7"/>
  <c r="I139" i="3" l="1"/>
  <c r="H139" i="3"/>
  <c r="G48" i="3"/>
  <c r="I52" i="3"/>
  <c r="E12" i="3"/>
  <c r="I12" i="3" s="1"/>
  <c r="F626" i="7"/>
  <c r="F616" i="7"/>
  <c r="F608" i="7"/>
  <c r="F603" i="7"/>
  <c r="F601" i="7"/>
  <c r="F597" i="7"/>
  <c r="F592" i="7"/>
  <c r="F585" i="7"/>
  <c r="F570" i="7"/>
  <c r="F562" i="7"/>
  <c r="F552" i="7"/>
  <c r="F545" i="7"/>
  <c r="F537" i="7"/>
  <c r="F536" i="7" s="1"/>
  <c r="F533" i="7"/>
  <c r="F532" i="7" s="1"/>
  <c r="F524" i="7"/>
  <c r="F513" i="7"/>
  <c r="F505" i="7"/>
  <c r="F500" i="7"/>
  <c r="F495" i="7"/>
  <c r="F493" i="7"/>
  <c r="F489" i="7"/>
  <c r="F484" i="7"/>
  <c r="F477" i="7"/>
  <c r="F476" i="7" s="1"/>
  <c r="F475" i="7" s="1"/>
  <c r="F472" i="7"/>
  <c r="F471" i="7" s="1"/>
  <c r="F463" i="7"/>
  <c r="F439" i="7"/>
  <c r="F435" i="7"/>
  <c r="F433" i="7"/>
  <c r="F429" i="7"/>
  <c r="F418" i="7"/>
  <c r="F411" i="7"/>
  <c r="F409" i="7" s="1"/>
  <c r="F405" i="7" s="1"/>
  <c r="F401" i="7"/>
  <c r="F400" i="7" s="1"/>
  <c r="F392" i="7"/>
  <c r="F390" i="7"/>
  <c r="F380" i="7"/>
  <c r="F372" i="7"/>
  <c r="F367" i="7"/>
  <c r="F350" i="7"/>
  <c r="F345" i="7"/>
  <c r="F341" i="7"/>
  <c r="F339" i="7"/>
  <c r="F335" i="7"/>
  <c r="F330" i="7"/>
  <c r="F323" i="7"/>
  <c r="F322" i="7" s="1"/>
  <c r="F321" i="7" s="1"/>
  <c r="F313" i="7"/>
  <c r="F311" i="7"/>
  <c r="F301" i="7"/>
  <c r="F287" i="7" s="1"/>
  <c r="F288" i="7"/>
  <c r="F284" i="7"/>
  <c r="F282" i="7"/>
  <c r="F278" i="7"/>
  <c r="F196" i="7"/>
  <c r="F194" i="7"/>
  <c r="F190" i="7"/>
  <c r="F173" i="7"/>
  <c r="F172" i="7" s="1"/>
  <c r="F171" i="7" s="1"/>
  <c r="F182" i="7" s="1"/>
  <c r="F156" i="7"/>
  <c r="F155" i="7" s="1"/>
  <c r="F154" i="7" s="1"/>
  <c r="F165" i="7" s="1"/>
  <c r="F142" i="7"/>
  <c r="F141" i="7" s="1"/>
  <c r="F138" i="7"/>
  <c r="F136" i="7"/>
  <c r="F132" i="7"/>
  <c r="F124" i="7"/>
  <c r="F123" i="7" s="1"/>
  <c r="F120" i="7"/>
  <c r="F118" i="7"/>
  <c r="F114" i="7"/>
  <c r="F43" i="3"/>
  <c r="F42" i="3" s="1"/>
  <c r="F37" i="3"/>
  <c r="F34" i="3"/>
  <c r="F30" i="3"/>
  <c r="F29" i="3" s="1"/>
  <c r="F24" i="3"/>
  <c r="F23" i="3" s="1"/>
  <c r="F18" i="3"/>
  <c r="F15" i="3"/>
  <c r="F152" i="3"/>
  <c r="F145" i="3"/>
  <c r="F134" i="3"/>
  <c r="F133" i="3" s="1"/>
  <c r="F125" i="3"/>
  <c r="F124" i="3" s="1"/>
  <c r="F107" i="3"/>
  <c r="F74" i="3"/>
  <c r="F72" i="3"/>
  <c r="F68" i="3"/>
  <c r="G15" i="1"/>
  <c r="G12" i="1"/>
  <c r="F584" i="7" l="1"/>
  <c r="F583" i="7" s="1"/>
  <c r="F596" i="7"/>
  <c r="F344" i="7"/>
  <c r="F366" i="7"/>
  <c r="F67" i="3"/>
  <c r="F66" i="3" s="1"/>
  <c r="F144" i="3"/>
  <c r="F143" i="3" s="1"/>
  <c r="F11" i="3"/>
  <c r="F334" i="7"/>
  <c r="F488" i="7"/>
  <c r="F83" i="3"/>
  <c r="F33" i="3"/>
  <c r="F365" i="7"/>
  <c r="F421" i="7" s="1"/>
  <c r="F131" i="7"/>
  <c r="F556" i="7"/>
  <c r="F607" i="7"/>
  <c r="F544" i="7"/>
  <c r="F543" i="7" s="1"/>
  <c r="F499" i="7"/>
  <c r="F438" i="7"/>
  <c r="F428" i="7"/>
  <c r="F189" i="7"/>
  <c r="F188" i="7" s="1"/>
  <c r="F200" i="7" s="1"/>
  <c r="F113" i="7"/>
  <c r="F112" i="7" s="1"/>
  <c r="F595" i="7"/>
  <c r="F130" i="7"/>
  <c r="G592" i="7"/>
  <c r="E592" i="7"/>
  <c r="E584" i="7" s="1"/>
  <c r="E583" i="7" s="1"/>
  <c r="G585" i="7"/>
  <c r="F61" i="3" l="1"/>
  <c r="G584" i="7"/>
  <c r="F10" i="3"/>
  <c r="F157" i="3"/>
  <c r="F427" i="7"/>
  <c r="F276" i="7"/>
  <c r="G418" i="7"/>
  <c r="E418" i="7"/>
  <c r="G411" i="7"/>
  <c r="E411" i="7"/>
  <c r="G401" i="7"/>
  <c r="G400" i="7" s="1"/>
  <c r="E401" i="7"/>
  <c r="E400" i="7" s="1"/>
  <c r="G392" i="7"/>
  <c r="E392" i="7"/>
  <c r="G390" i="7"/>
  <c r="E390" i="7"/>
  <c r="G380" i="7"/>
  <c r="E380" i="7"/>
  <c r="G372" i="7"/>
  <c r="E372" i="7"/>
  <c r="G367" i="7"/>
  <c r="E367" i="7"/>
  <c r="I390" i="7" l="1"/>
  <c r="F635" i="7"/>
  <c r="I367" i="7"/>
  <c r="H367" i="7"/>
  <c r="G583" i="7"/>
  <c r="G410" i="7"/>
  <c r="G409" i="7" s="1"/>
  <c r="G405" i="7" s="1"/>
  <c r="E410" i="7"/>
  <c r="E409" i="7" s="1"/>
  <c r="E405" i="7" s="1"/>
  <c r="E366" i="7"/>
  <c r="G366" i="7"/>
  <c r="G260" i="7"/>
  <c r="F260" i="7"/>
  <c r="E260" i="7"/>
  <c r="G249" i="7"/>
  <c r="F249" i="7"/>
  <c r="E249" i="7"/>
  <c r="G241" i="7"/>
  <c r="F241" i="7"/>
  <c r="E241" i="7"/>
  <c r="G236" i="7"/>
  <c r="F236" i="7"/>
  <c r="E236" i="7"/>
  <c r="I241" i="7" l="1"/>
  <c r="I260" i="7"/>
  <c r="I366" i="7"/>
  <c r="H366" i="7"/>
  <c r="E365" i="7"/>
  <c r="E421" i="7" s="1"/>
  <c r="G365" i="7"/>
  <c r="E562" i="7"/>
  <c r="G562" i="7"/>
  <c r="E570" i="7"/>
  <c r="G570" i="7"/>
  <c r="E597" i="7"/>
  <c r="G597" i="7"/>
  <c r="E601" i="7"/>
  <c r="G601" i="7"/>
  <c r="E603" i="7"/>
  <c r="G603" i="7"/>
  <c r="E608" i="7"/>
  <c r="G608" i="7"/>
  <c r="E616" i="7"/>
  <c r="G616" i="7"/>
  <c r="E626" i="7"/>
  <c r="G626" i="7"/>
  <c r="G552" i="7"/>
  <c r="H552" i="7" s="1"/>
  <c r="E552" i="7"/>
  <c r="E544" i="7" s="1"/>
  <c r="E543" i="7" s="1"/>
  <c r="G545" i="7"/>
  <c r="I545" i="7" s="1"/>
  <c r="G537" i="7"/>
  <c r="E537" i="7"/>
  <c r="E536" i="7" s="1"/>
  <c r="G533" i="7"/>
  <c r="E533" i="7"/>
  <c r="E532" i="7" s="1"/>
  <c r="G524" i="7"/>
  <c r="E524" i="7"/>
  <c r="G513" i="7"/>
  <c r="E513" i="7"/>
  <c r="G505" i="7"/>
  <c r="E505" i="7"/>
  <c r="G500" i="7"/>
  <c r="E500" i="7"/>
  <c r="G495" i="7"/>
  <c r="E495" i="7"/>
  <c r="G493" i="7"/>
  <c r="E493" i="7"/>
  <c r="G489" i="7"/>
  <c r="E489" i="7"/>
  <c r="G421" i="7" l="1"/>
  <c r="I365" i="7"/>
  <c r="H365" i="7"/>
  <c r="I489" i="7"/>
  <c r="H489" i="7"/>
  <c r="I493" i="7"/>
  <c r="H493" i="7"/>
  <c r="I495" i="7"/>
  <c r="H495" i="7"/>
  <c r="H500" i="7"/>
  <c r="I500" i="7"/>
  <c r="I505" i="7"/>
  <c r="I524" i="7"/>
  <c r="H524" i="7"/>
  <c r="G532" i="7"/>
  <c r="I532" i="7" s="1"/>
  <c r="G536" i="7"/>
  <c r="I537" i="7"/>
  <c r="H537" i="7"/>
  <c r="I616" i="7"/>
  <c r="H616" i="7"/>
  <c r="I608" i="7"/>
  <c r="H608" i="7"/>
  <c r="I601" i="7"/>
  <c r="H562" i="7"/>
  <c r="E556" i="7"/>
  <c r="E555" i="7" s="1"/>
  <c r="F270" i="7"/>
  <c r="E499" i="7"/>
  <c r="G499" i="7"/>
  <c r="G556" i="7"/>
  <c r="G607" i="7"/>
  <c r="E607" i="7"/>
  <c r="G596" i="7"/>
  <c r="E596" i="7"/>
  <c r="E488" i="7"/>
  <c r="G488" i="7"/>
  <c r="G544" i="7"/>
  <c r="E43" i="3"/>
  <c r="E37" i="3"/>
  <c r="E34" i="3"/>
  <c r="E30" i="3"/>
  <c r="E29" i="3" s="1"/>
  <c r="E18" i="3"/>
  <c r="E15" i="3"/>
  <c r="E145" i="3"/>
  <c r="E152" i="3"/>
  <c r="E134" i="3"/>
  <c r="E125" i="3"/>
  <c r="E109" i="3"/>
  <c r="E107" i="3"/>
  <c r="E97" i="3"/>
  <c r="E84" i="3"/>
  <c r="E74" i="3"/>
  <c r="E72" i="3"/>
  <c r="E68" i="3"/>
  <c r="E472" i="7"/>
  <c r="E463" i="7"/>
  <c r="E452" i="7"/>
  <c r="E444" i="7"/>
  <c r="E433" i="7"/>
  <c r="E350" i="7"/>
  <c r="E335" i="7"/>
  <c r="E313" i="7"/>
  <c r="E301" i="7"/>
  <c r="E293" i="7"/>
  <c r="E288" i="7"/>
  <c r="E284" i="7"/>
  <c r="E282" i="7"/>
  <c r="E278" i="7"/>
  <c r="E194" i="7"/>
  <c r="E173" i="7"/>
  <c r="E156" i="7"/>
  <c r="E100" i="7"/>
  <c r="E96" i="7"/>
  <c r="E90" i="7"/>
  <c r="E82" i="7"/>
  <c r="E78" i="7"/>
  <c r="E72" i="7"/>
  <c r="E54" i="7"/>
  <c r="F54" i="7"/>
  <c r="E61" i="7"/>
  <c r="G49" i="7"/>
  <c r="E49" i="7"/>
  <c r="F49" i="7"/>
  <c r="E45" i="7"/>
  <c r="E36" i="7"/>
  <c r="E34" i="7"/>
  <c r="E24" i="7"/>
  <c r="E16" i="7"/>
  <c r="E11" i="7"/>
  <c r="G487" i="7" l="1"/>
  <c r="I488" i="7"/>
  <c r="H488" i="7"/>
  <c r="G555" i="7"/>
  <c r="H556" i="7"/>
  <c r="I556" i="7"/>
  <c r="I421" i="7"/>
  <c r="H421" i="7"/>
  <c r="G543" i="7"/>
  <c r="I544" i="7"/>
  <c r="H544" i="7"/>
  <c r="I596" i="7"/>
  <c r="I607" i="7"/>
  <c r="H607" i="7"/>
  <c r="H499" i="7"/>
  <c r="I499" i="7"/>
  <c r="G270" i="7"/>
  <c r="I270" i="7" s="1"/>
  <c r="H557" i="7"/>
  <c r="I536" i="7"/>
  <c r="H536" i="7"/>
  <c r="E11" i="3"/>
  <c r="E595" i="7"/>
  <c r="E487" i="7"/>
  <c r="G595" i="7"/>
  <c r="I595" i="7" l="1"/>
  <c r="H595" i="7"/>
  <c r="I555" i="7"/>
  <c r="H555" i="7"/>
  <c r="I543" i="7"/>
  <c r="H543" i="7"/>
  <c r="I487" i="7"/>
  <c r="H487" i="7"/>
  <c r="G89" i="3"/>
  <c r="G97" i="3"/>
  <c r="G107" i="3"/>
  <c r="I107" i="3" s="1"/>
  <c r="G109" i="3"/>
  <c r="G125" i="3"/>
  <c r="G134" i="3"/>
  <c r="G145" i="3"/>
  <c r="G152" i="3"/>
  <c r="H15" i="1"/>
  <c r="I16" i="1" l="1"/>
  <c r="I15" i="1"/>
  <c r="H125" i="3"/>
  <c r="I125" i="3"/>
  <c r="H89" i="3"/>
  <c r="I89" i="3"/>
  <c r="I152" i="3"/>
  <c r="H152" i="3"/>
  <c r="I134" i="3"/>
  <c r="H134" i="3"/>
  <c r="I109" i="3"/>
  <c r="H109" i="3"/>
  <c r="I97" i="3"/>
  <c r="H97" i="3"/>
  <c r="F15" i="1"/>
  <c r="J15" i="1" s="1"/>
  <c r="H12" i="1"/>
  <c r="F12" i="1"/>
  <c r="G24" i="3"/>
  <c r="H24" i="3" s="1"/>
  <c r="E23" i="3"/>
  <c r="G74" i="3"/>
  <c r="J16" i="1" l="1"/>
  <c r="H74" i="3"/>
  <c r="I74" i="3"/>
  <c r="G23" i="3"/>
  <c r="I24" i="3"/>
  <c r="H18" i="1"/>
  <c r="J13" i="1"/>
  <c r="I12" i="1"/>
  <c r="J12" i="1"/>
  <c r="I13" i="1"/>
  <c r="F18" i="1"/>
  <c r="E429" i="7"/>
  <c r="I23" i="3" l="1"/>
  <c r="H23" i="3"/>
  <c r="J18" i="1"/>
  <c r="G311" i="7"/>
  <c r="E311" i="7"/>
  <c r="G173" i="7"/>
  <c r="E172" i="7"/>
  <c r="E171" i="7" s="1"/>
  <c r="E182" i="7" s="1"/>
  <c r="G142" i="7"/>
  <c r="G141" i="7" s="1"/>
  <c r="E142" i="7"/>
  <c r="E141" i="7" s="1"/>
  <c r="G138" i="7"/>
  <c r="H138" i="7" s="1"/>
  <c r="E138" i="7"/>
  <c r="G136" i="7"/>
  <c r="E136" i="7"/>
  <c r="G132" i="7"/>
  <c r="H132" i="7" s="1"/>
  <c r="E132" i="7"/>
  <c r="G124" i="7"/>
  <c r="G123" i="7" s="1"/>
  <c r="E124" i="7"/>
  <c r="E123" i="7" s="1"/>
  <c r="G120" i="7"/>
  <c r="H120" i="7" s="1"/>
  <c r="E120" i="7"/>
  <c r="G118" i="7"/>
  <c r="E118" i="7"/>
  <c r="G114" i="7"/>
  <c r="H114" i="7" s="1"/>
  <c r="E114" i="7"/>
  <c r="G100" i="7"/>
  <c r="F100" i="7"/>
  <c r="F99" i="7" s="1"/>
  <c r="E99" i="7"/>
  <c r="G96" i="7"/>
  <c r="F96" i="7"/>
  <c r="G94" i="7"/>
  <c r="F94" i="7"/>
  <c r="G90" i="7"/>
  <c r="F90" i="7"/>
  <c r="G435" i="7"/>
  <c r="E435" i="7"/>
  <c r="G341" i="7"/>
  <c r="E341" i="7"/>
  <c r="G284" i="7"/>
  <c r="G196" i="7"/>
  <c r="E196" i="7"/>
  <c r="G78" i="7"/>
  <c r="F78" i="7"/>
  <c r="G34" i="7"/>
  <c r="F34" i="7"/>
  <c r="I284" i="7" l="1"/>
  <c r="H284" i="7"/>
  <c r="I90" i="7"/>
  <c r="H90" i="7"/>
  <c r="I96" i="7"/>
  <c r="H96" i="7"/>
  <c r="I78" i="7"/>
  <c r="H78" i="7"/>
  <c r="G99" i="7"/>
  <c r="I100" i="7"/>
  <c r="H100" i="7"/>
  <c r="G172" i="7"/>
  <c r="I173" i="7"/>
  <c r="H173" i="7"/>
  <c r="E113" i="7"/>
  <c r="E112" i="7" s="1"/>
  <c r="E131" i="7"/>
  <c r="E130" i="7" s="1"/>
  <c r="G131" i="7"/>
  <c r="G113" i="7"/>
  <c r="F89" i="7"/>
  <c r="F88" i="7" s="1"/>
  <c r="E89" i="7"/>
  <c r="E88" i="7" s="1"/>
  <c r="G89" i="7"/>
  <c r="G43" i="3"/>
  <c r="E42" i="3"/>
  <c r="G18" i="3"/>
  <c r="G15" i="3"/>
  <c r="G30" i="3"/>
  <c r="G37" i="3"/>
  <c r="G34" i="3"/>
  <c r="I34" i="3" l="1"/>
  <c r="H34" i="3"/>
  <c r="G29" i="3"/>
  <c r="H30" i="3"/>
  <c r="I30" i="3"/>
  <c r="I18" i="3"/>
  <c r="H18" i="3"/>
  <c r="G42" i="3"/>
  <c r="I43" i="3"/>
  <c r="H43" i="3"/>
  <c r="G112" i="7"/>
  <c r="H112" i="7" s="1"/>
  <c r="H113" i="7"/>
  <c r="G171" i="7"/>
  <c r="H172" i="7"/>
  <c r="I172" i="7"/>
  <c r="H37" i="3"/>
  <c r="I37" i="3"/>
  <c r="I15" i="3"/>
  <c r="H15" i="3"/>
  <c r="G88" i="7"/>
  <c r="I89" i="7"/>
  <c r="H89" i="7"/>
  <c r="G130" i="7"/>
  <c r="H130" i="7" s="1"/>
  <c r="H131" i="7"/>
  <c r="H99" i="7"/>
  <c r="I99" i="7"/>
  <c r="G11" i="3"/>
  <c r="E148" i="7"/>
  <c r="E33" i="3"/>
  <c r="G33" i="3"/>
  <c r="H33" i="3" s="1"/>
  <c r="G72" i="3"/>
  <c r="G68" i="3"/>
  <c r="G133" i="3"/>
  <c r="E133" i="3"/>
  <c r="G124" i="3"/>
  <c r="E124" i="3"/>
  <c r="H68" i="3" l="1"/>
  <c r="I68" i="3"/>
  <c r="I11" i="3"/>
  <c r="H11" i="3"/>
  <c r="G182" i="7"/>
  <c r="H171" i="7"/>
  <c r="I171" i="7"/>
  <c r="H29" i="3"/>
  <c r="I29" i="3"/>
  <c r="I124" i="3"/>
  <c r="H124" i="3"/>
  <c r="I133" i="3"/>
  <c r="H133" i="3"/>
  <c r="I72" i="3"/>
  <c r="H72" i="3"/>
  <c r="G148" i="7"/>
  <c r="H148" i="7" s="1"/>
  <c r="I88" i="7"/>
  <c r="H88" i="7"/>
  <c r="I42" i="3"/>
  <c r="H42" i="3"/>
  <c r="G10" i="3"/>
  <c r="E61" i="3"/>
  <c r="G61" i="3"/>
  <c r="E10" i="3"/>
  <c r="G67" i="3"/>
  <c r="E67" i="3"/>
  <c r="E144" i="3"/>
  <c r="E143" i="3" s="1"/>
  <c r="G84" i="3"/>
  <c r="I84" i="3" l="1"/>
  <c r="H84" i="3"/>
  <c r="I67" i="3"/>
  <c r="H67" i="3"/>
  <c r="I61" i="3"/>
  <c r="H61" i="3"/>
  <c r="H10" i="3"/>
  <c r="I10" i="3"/>
  <c r="I182" i="7"/>
  <c r="H182" i="7"/>
  <c r="E83" i="3"/>
  <c r="E66" i="3" s="1"/>
  <c r="E157" i="3" s="1"/>
  <c r="G83" i="3"/>
  <c r="G484" i="7"/>
  <c r="E484" i="7"/>
  <c r="G477" i="7"/>
  <c r="G476" i="7" s="1"/>
  <c r="G475" i="7" s="1"/>
  <c r="E477" i="7"/>
  <c r="E476" i="7" s="1"/>
  <c r="E475" i="7" s="1"/>
  <c r="G472" i="7"/>
  <c r="E471" i="7"/>
  <c r="G463" i="7"/>
  <c r="G452" i="7"/>
  <c r="G444" i="7"/>
  <c r="G439" i="7"/>
  <c r="E439" i="7"/>
  <c r="G433" i="7"/>
  <c r="G429" i="7"/>
  <c r="G350" i="7"/>
  <c r="G345" i="7"/>
  <c r="E345" i="7"/>
  <c r="E344" i="7" s="1"/>
  <c r="G339" i="7"/>
  <c r="E339" i="7"/>
  <c r="G335" i="7"/>
  <c r="G330" i="7"/>
  <c r="E330" i="7"/>
  <c r="G323" i="7"/>
  <c r="G322" i="7" s="1"/>
  <c r="G321" i="7" s="1"/>
  <c r="E323" i="7"/>
  <c r="E322" i="7" s="1"/>
  <c r="E321" i="7" s="1"/>
  <c r="G313" i="7"/>
  <c r="G301" i="7"/>
  <c r="G293" i="7"/>
  <c r="G288" i="7"/>
  <c r="G282" i="7"/>
  <c r="G278" i="7"/>
  <c r="G194" i="7"/>
  <c r="G190" i="7"/>
  <c r="E190" i="7"/>
  <c r="G156" i="7"/>
  <c r="E155" i="7"/>
  <c r="G82" i="7"/>
  <c r="F82" i="7"/>
  <c r="F81" i="7" s="1"/>
  <c r="E81" i="7"/>
  <c r="G76" i="7"/>
  <c r="F76" i="7"/>
  <c r="G72" i="7"/>
  <c r="F72" i="7"/>
  <c r="G61" i="7"/>
  <c r="I61" i="7" s="1"/>
  <c r="G54" i="7"/>
  <c r="G45" i="7"/>
  <c r="G36" i="7"/>
  <c r="G24" i="7"/>
  <c r="G16" i="7"/>
  <c r="G11" i="7"/>
  <c r="F61" i="7"/>
  <c r="F53" i="7"/>
  <c r="F45" i="7"/>
  <c r="F44" i="7" s="1"/>
  <c r="F36" i="7"/>
  <c r="E44" i="7"/>
  <c r="E53" i="7"/>
  <c r="H16" i="7" l="1"/>
  <c r="I16" i="7"/>
  <c r="I36" i="7"/>
  <c r="H36" i="7"/>
  <c r="G53" i="7"/>
  <c r="I53" i="7" s="1"/>
  <c r="I54" i="7"/>
  <c r="G81" i="7"/>
  <c r="H82" i="7"/>
  <c r="I82" i="7"/>
  <c r="G155" i="7"/>
  <c r="H156" i="7"/>
  <c r="I156" i="7"/>
  <c r="I278" i="7"/>
  <c r="H278" i="7"/>
  <c r="H288" i="7"/>
  <c r="I288" i="7"/>
  <c r="H301" i="7"/>
  <c r="I301" i="7"/>
  <c r="H335" i="7"/>
  <c r="I335" i="7"/>
  <c r="I444" i="7"/>
  <c r="H444" i="7"/>
  <c r="I463" i="7"/>
  <c r="H463" i="7"/>
  <c r="G471" i="7"/>
  <c r="I471" i="7" s="1"/>
  <c r="I472" i="7"/>
  <c r="I11" i="7"/>
  <c r="H11" i="7"/>
  <c r="I24" i="7"/>
  <c r="H24" i="7"/>
  <c r="G44" i="7"/>
  <c r="I45" i="7"/>
  <c r="H45" i="7"/>
  <c r="I72" i="7"/>
  <c r="H72" i="7"/>
  <c r="I194" i="7"/>
  <c r="H194" i="7"/>
  <c r="H282" i="7"/>
  <c r="I282" i="7"/>
  <c r="I293" i="7"/>
  <c r="H293" i="7"/>
  <c r="I350" i="7"/>
  <c r="H350" i="7"/>
  <c r="H433" i="7"/>
  <c r="I433" i="7"/>
  <c r="H452" i="7"/>
  <c r="I452" i="7"/>
  <c r="G66" i="3"/>
  <c r="H83" i="3"/>
  <c r="I83" i="3"/>
  <c r="G344" i="7"/>
  <c r="F52" i="7"/>
  <c r="F48" i="7" s="1"/>
  <c r="G52" i="7"/>
  <c r="E48" i="7"/>
  <c r="E52" i="7"/>
  <c r="E438" i="7"/>
  <c r="E428" i="7" s="1"/>
  <c r="G438" i="7"/>
  <c r="E334" i="7"/>
  <c r="E333" i="7" s="1"/>
  <c r="G334" i="7"/>
  <c r="E287" i="7"/>
  <c r="E277" i="7" s="1"/>
  <c r="G287" i="7"/>
  <c r="G189" i="7"/>
  <c r="E189" i="7"/>
  <c r="E188" i="7" s="1"/>
  <c r="E200" i="7" s="1"/>
  <c r="G71" i="7"/>
  <c r="G10" i="7"/>
  <c r="E71" i="7"/>
  <c r="F10" i="7"/>
  <c r="E10" i="7"/>
  <c r="I71" i="7" l="1"/>
  <c r="H71" i="7"/>
  <c r="G188" i="7"/>
  <c r="I189" i="7"/>
  <c r="H189" i="7"/>
  <c r="I66" i="3"/>
  <c r="H66" i="3"/>
  <c r="I155" i="7"/>
  <c r="H155" i="7"/>
  <c r="H10" i="7"/>
  <c r="I10" i="7"/>
  <c r="G277" i="7"/>
  <c r="G276" i="7" s="1"/>
  <c r="H287" i="7"/>
  <c r="I287" i="7"/>
  <c r="I334" i="7"/>
  <c r="H334" i="7"/>
  <c r="G428" i="7"/>
  <c r="I438" i="7"/>
  <c r="H438" i="7"/>
  <c r="G48" i="7"/>
  <c r="I52" i="7"/>
  <c r="I344" i="7"/>
  <c r="H344" i="7"/>
  <c r="I44" i="7"/>
  <c r="H44" i="7"/>
  <c r="H81" i="7"/>
  <c r="I81" i="7"/>
  <c r="G9" i="7"/>
  <c r="G333" i="7"/>
  <c r="F9" i="7"/>
  <c r="F64" i="7" s="1"/>
  <c r="G427" i="7"/>
  <c r="E427" i="7"/>
  <c r="E635" i="7" s="1"/>
  <c r="E276" i="7"/>
  <c r="E359" i="7" s="1"/>
  <c r="E9" i="7"/>
  <c r="E64" i="7" s="1"/>
  <c r="G154" i="7"/>
  <c r="E154" i="7"/>
  <c r="E165" i="7" s="1"/>
  <c r="G70" i="7"/>
  <c r="E70" i="7"/>
  <c r="E106" i="7" s="1"/>
  <c r="G144" i="3"/>
  <c r="E637" i="7" l="1"/>
  <c r="I276" i="7"/>
  <c r="H276" i="7"/>
  <c r="G635" i="7"/>
  <c r="I427" i="7"/>
  <c r="H427" i="7"/>
  <c r="I333" i="7"/>
  <c r="H333" i="7"/>
  <c r="H428" i="7"/>
  <c r="I428" i="7"/>
  <c r="G200" i="7"/>
  <c r="I188" i="7"/>
  <c r="H188" i="7"/>
  <c r="G143" i="3"/>
  <c r="I144" i="3"/>
  <c r="H144" i="3"/>
  <c r="G106" i="7"/>
  <c r="I70" i="7"/>
  <c r="H70" i="7"/>
  <c r="G165" i="7"/>
  <c r="I154" i="7"/>
  <c r="H154" i="7"/>
  <c r="G64" i="7"/>
  <c r="I9" i="7"/>
  <c r="H9" i="7"/>
  <c r="I277" i="7"/>
  <c r="H277" i="7"/>
  <c r="G359" i="7"/>
  <c r="H64" i="7" l="1"/>
  <c r="I64" i="7"/>
  <c r="I106" i="7"/>
  <c r="H106" i="7"/>
  <c r="H200" i="7"/>
  <c r="I200" i="7"/>
  <c r="I359" i="7"/>
  <c r="H359" i="7"/>
  <c r="H165" i="7"/>
  <c r="I165" i="7"/>
  <c r="G157" i="3"/>
  <c r="I143" i="3"/>
  <c r="H143" i="3"/>
  <c r="H635" i="7"/>
  <c r="I635" i="7"/>
  <c r="I637" i="7" l="1"/>
  <c r="H637" i="7"/>
  <c r="H157" i="3"/>
  <c r="I157" i="3"/>
</calcChain>
</file>

<file path=xl/sharedStrings.xml><?xml version="1.0" encoding="utf-8"?>
<sst xmlns="http://schemas.openxmlformats.org/spreadsheetml/2006/main" count="981" uniqueCount="202">
  <si>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</si>
  <si>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</si>
  <si>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</si>
  <si>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</si>
  <si>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</si>
  <si>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</si>
  <si>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</si>
  <si>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</si>
  <si>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</si>
  <si>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</si>
  <si>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</si>
  <si>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</si>
  <si>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</si>
  <si>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</si>
  <si>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</si>
  <si>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</si>
  <si>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</si>
  <si>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</si>
  <si>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</si>
  <si>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</si>
  <si>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</si>
  <si>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</si>
  <si>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</si>
  <si>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</si>
  <si>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</si>
  <si>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</si>
  <si>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</si>
  <si>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</si>
  <si>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</si>
  <si>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</si>
  <si>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</si>
  <si>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</si>
  <si>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</si>
  <si>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</si>
  <si>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</si>
  <si>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</si>
  <si>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</si>
  <si>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</si>
  <si>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</si>
  <si>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</si>
  <si>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</si>
  <si>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</si>
  <si>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</si>
  <si>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</si>
  <si>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</si>
  <si>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</si>
  <si>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</si>
  <si>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</si>
  <si>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</si>
  <si>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</si>
  <si>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</si>
  <si>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</si>
  <si>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</si>
  <si>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</si>
  <si>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</si>
  <si>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</si>
  <si>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</si>
  <si>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</si>
  <si>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</si>
  <si>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</si>
  <si>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</si>
  <si>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</si>
  <si>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</si>
  <si>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</si>
  <si>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</si>
  <si>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</si>
  <si>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</si>
  <si>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</si>
  <si>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</si>
  <si>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</si>
  <si>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</si>
  <si>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</si>
  <si>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</si>
  <si>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</si>
  <si>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</si>
  <si>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</si>
  <si>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</si>
  <si>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</si>
  <si>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</si>
  <si>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</si>
  <si>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</si>
  <si>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</si>
  <si>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</si>
  <si>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</si>
  <si>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</si>
  <si>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</si>
  <si>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</si>
  <si>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</si>
  <si>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</si>
  <si>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</si>
  <si>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</si>
  <si>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</si>
  <si>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</si>
  <si>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</si>
  <si>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</si>
  <si>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</si>
  <si>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</si>
  <si>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Plan 2023.</t>
  </si>
  <si>
    <t>Pomoći EU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</si>
  <si>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</si>
  <si>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</si>
  <si>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</si>
  <si>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</si>
  <si>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</si>
  <si>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</si>
  <si>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</si>
  <si>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</si>
  <si>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</si>
  <si>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</si>
  <si>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</si>
  <si>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</si>
  <si>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</si>
  <si>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</si>
  <si>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</si>
  <si>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</si>
  <si>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</si>
  <si>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</si>
  <si>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</si>
  <si>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</si>
  <si>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</si>
  <si>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</si>
  <si>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</si>
  <si>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PROGRAM 1013</t>
  </si>
  <si>
    <t>NAZIV PROGRAMA: ŠKOLSTVO</t>
  </si>
  <si>
    <t>Izvor financiranja 11</t>
  </si>
  <si>
    <t>Izvor financiranja 52</t>
  </si>
  <si>
    <t>Izvor financiranja 61</t>
  </si>
  <si>
    <t>Donacije</t>
  </si>
  <si>
    <t>Izvor financiranja 51</t>
  </si>
  <si>
    <t>NAZIV AKTIVNOSTI: Asistenti u nastavi</t>
  </si>
  <si>
    <t>NAZIV PROGRAMA:ŠKOLSTVO</t>
  </si>
  <si>
    <t>NAZIV AKTIVNOSTI: Projekt Školska shema</t>
  </si>
  <si>
    <t>NAZIV AKTIVNOSTI: Školski obroci svima</t>
  </si>
  <si>
    <t>NAZIV AKTIVNOSTI: Projekt e-škole</t>
  </si>
  <si>
    <t>Izvor financiranja 43</t>
  </si>
  <si>
    <t>Izvor financiranja 31</t>
  </si>
  <si>
    <t>Doprinos za zapošljavanje</t>
  </si>
  <si>
    <t>NAZIV AKTIVNOSTI: Natjecanja učenika</t>
  </si>
  <si>
    <t>Prihodi od imovine</t>
  </si>
  <si>
    <t>Prihodi od financijske imovine</t>
  </si>
  <si>
    <t>Kamate na oročena sredstva i depozite po viđenju</t>
  </si>
  <si>
    <t>Ravnatelj:</t>
  </si>
  <si>
    <t>Antun Žulić</t>
  </si>
  <si>
    <t>Izvor financiranja 044</t>
  </si>
  <si>
    <t>Decentralizirana sredstva</t>
  </si>
  <si>
    <t>Rezultat poslovanja</t>
  </si>
  <si>
    <t>RAZLIKA VIŠAK / MANJAK</t>
  </si>
  <si>
    <t>NAZIV AKTIVNOSTI:  Projekt Škole jednakih mogućnosti</t>
  </si>
  <si>
    <t>Aktivnost 1001T100117</t>
  </si>
  <si>
    <t>Aktivnost 1013A101319</t>
  </si>
  <si>
    <t>Aktivnost 1001T100115</t>
  </si>
  <si>
    <t>Aktivnost 1001T100103</t>
  </si>
  <si>
    <t>Aktivnost 1013A1001330</t>
  </si>
  <si>
    <t>Aktivnost 1013A1001304</t>
  </si>
  <si>
    <t>Aktivnost 1013A1001301</t>
  </si>
  <si>
    <t>Osnovno školstvo</t>
  </si>
  <si>
    <t>Aktivnost 1013A101314</t>
  </si>
  <si>
    <t>Decentralizirane funkcije OŠ</t>
  </si>
  <si>
    <t>Aktivnost A1013A101314</t>
  </si>
  <si>
    <t>NAZIV PROGRAMA: PROJEKT Erasmus+</t>
  </si>
  <si>
    <t>NAZIV PROGRAMA: PRODUŽENI BORAVAK</t>
  </si>
  <si>
    <t>NAZIV AKTIVNOSTI: Ostali izdaci za osnovne škole</t>
  </si>
  <si>
    <t>SVEUKUPNO RASHODI:</t>
  </si>
  <si>
    <t>Pomoći od međunarodnih organizacija te institucija i tijela EU</t>
  </si>
  <si>
    <t>Tekuće pomoći od institucija i tijela EU</t>
  </si>
  <si>
    <t>Negativne tečajne razlike</t>
  </si>
  <si>
    <t xml:space="preserve">Kazne,upr.mjere i ostali prihodi                            </t>
  </si>
  <si>
    <t xml:space="preserve">Ostali prihodi </t>
  </si>
  <si>
    <t>Ostali prihodi</t>
  </si>
  <si>
    <t>Donacije i ostali rashodi</t>
  </si>
  <si>
    <t>Tekuće donacije u naravi</t>
  </si>
  <si>
    <t>OSNOVNA ŠKOLA BELICA</t>
  </si>
  <si>
    <t>Dr. Ljudevita Gaja 21, 40319 Belica</t>
  </si>
  <si>
    <t>RASHODI PREMA FUNKCIJSKOJ KLASIFIKACIJI</t>
  </si>
  <si>
    <t>BROJČANA OZNAKA I NAZIV</t>
  </si>
  <si>
    <t>UKUPNI RASHODI</t>
  </si>
  <si>
    <t>09 Obrazovanje</t>
  </si>
  <si>
    <t>0912 Osnovno obrazovanje</t>
  </si>
  <si>
    <t>096 Dodatne usluge u obrazovanju</t>
  </si>
  <si>
    <t>098 Usluge obrazovanja koje nisu drugdje
svrstane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</si>
  <si>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</si>
  <si>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</si>
  <si>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</si>
  <si>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</si>
  <si>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</si>
  <si>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</si>
  <si>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</si>
  <si>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Predsjednica ŠO:</t>
  </si>
  <si>
    <t>Marijana Marčec</t>
  </si>
  <si>
    <t>IZVRŠENJE FINANCIJSKOG PLANA OSNOVNE ŠKOLE BELICA
01.01.2023.-31.12.2023.</t>
  </si>
  <si>
    <t>Izvršenje 2022.</t>
  </si>
  <si>
    <t>Izvršenje 2023.</t>
  </si>
  <si>
    <t>Indeks-izvršenje 2023./plan 2023.</t>
  </si>
  <si>
    <t>Indeks-izvršenje 2023./izvršenje 2022.</t>
  </si>
  <si>
    <t>Kapitalne pomoći od institucija i tijela EU</t>
  </si>
  <si>
    <t>Aktivnost 1013A1001343</t>
  </si>
  <si>
    <t>NAZIV AKTIVNOSTI: Građanski odgoj i obrazovanje</t>
  </si>
  <si>
    <t>Belica, 30.1.2024.</t>
  </si>
  <si>
    <t>IZVRŠENJE FINANCIJSKOG PLANA OSNOVNE ŠKOLE BELICA 
01.01.2023.-31.12.2023.</t>
  </si>
  <si>
    <t>Prihodi od pozit.teč.razlika</t>
  </si>
  <si>
    <t>KLASA: 400-02/24-01/1</t>
  </si>
  <si>
    <t>URBROJ: 2109-112-24-1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</si>
</sst>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3" fillId="8" borderId="4" xfId="0" applyFont="1" applyFill="1" applyBorder="1" applyAlignment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1" xfId="0" applyBorder="1"/>
    <xf numFmtId="0" fontId="9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3" xfId="0" applyFill="1" applyBorder="1" applyAlignment="1">
      <alignment horizontal="left"/>
    </xf>
    <xf numFmtId="0" fontId="0" fillId="5" borderId="1" xfId="0" applyFill="1" applyBorder="1"/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11" fillId="9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/>
    </xf>
    <xf numFmtId="0" fontId="10" fillId="9" borderId="3" xfId="0" quotePrefix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10" fillId="10" borderId="3" xfId="0" quotePrefix="1" applyFont="1" applyFill="1" applyBorder="1" applyAlignment="1">
      <alignment horizontal="left" vertical="center"/>
    </xf>
    <xf numFmtId="0" fontId="9" fillId="11" borderId="3" xfId="0" quotePrefix="1" applyFont="1" applyFill="1" applyBorder="1" applyAlignment="1">
      <alignment horizontal="left" vertical="center"/>
    </xf>
    <xf numFmtId="0" fontId="10" fillId="11" borderId="3" xfId="0" quotePrefix="1" applyFont="1" applyFill="1" applyBorder="1" applyAlignment="1">
      <alignment horizontal="left" vertical="center"/>
    </xf>
    <xf numFmtId="3" fontId="3" fillId="11" borderId="3" xfId="0" applyNumberFormat="1" applyFont="1" applyFill="1" applyBorder="1" applyAlignment="1">
      <alignment horizontal="right"/>
    </xf>
    <xf numFmtId="0" fontId="9" fillId="11" borderId="3" xfId="0" applyFont="1" applyFill="1" applyBorder="1" applyAlignment="1">
      <alignment horizontal="left" vertical="center" wrapText="1"/>
    </xf>
    <xf numFmtId="0" fontId="0" fillId="10" borderId="3" xfId="0" applyFill="1" applyBorder="1"/>
    <xf numFmtId="0" fontId="0" fillId="10" borderId="3" xfId="0" applyFill="1" applyBorder="1" applyAlignment="1">
      <alignment horizontal="left"/>
    </xf>
    <xf numFmtId="0" fontId="6" fillId="7" borderId="3" xfId="0" applyFont="1" applyFill="1" applyBorder="1" applyAlignment="1">
      <alignment horizontal="left" vertical="center" wrapText="1"/>
    </xf>
    <xf numFmtId="0" fontId="0" fillId="12" borderId="3" xfId="0" applyFill="1" applyBorder="1"/>
    <xf numFmtId="0" fontId="0" fillId="12" borderId="3" xfId="0" applyFill="1" applyBorder="1" applyAlignment="1">
      <alignment horizontal="left"/>
    </xf>
    <xf numFmtId="0" fontId="6" fillId="12" borderId="4" xfId="0" applyFont="1" applyFill="1" applyBorder="1" applyAlignment="1">
      <alignment horizontal="left" vertical="center" wrapText="1"/>
    </xf>
    <xf numFmtId="3" fontId="0" fillId="10" borderId="3" xfId="0" applyNumberFormat="1" applyFill="1" applyBorder="1"/>
    <xf numFmtId="3" fontId="0" fillId="12" borderId="3" xfId="0" applyNumberFormat="1" applyFill="1" applyBorder="1"/>
    <xf numFmtId="0" fontId="9" fillId="6" borderId="3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/>
    </xf>
    <xf numFmtId="0" fontId="11" fillId="6" borderId="3" xfId="0" quotePrefix="1" applyFont="1" applyFill="1" applyBorder="1" applyAlignment="1">
      <alignment horizontal="left" vertical="center"/>
    </xf>
    <xf numFmtId="0" fontId="18" fillId="6" borderId="3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quotePrefix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/>
    </xf>
    <xf numFmtId="0" fontId="10" fillId="11" borderId="4" xfId="0" quotePrefix="1" applyFont="1" applyFill="1" applyBorder="1" applyAlignment="1">
      <alignment horizontal="left" vertical="center"/>
    </xf>
    <xf numFmtId="3" fontId="0" fillId="5" borderId="3" xfId="0" applyNumberFormat="1" applyFill="1" applyBorder="1"/>
    <xf numFmtId="0" fontId="9" fillId="13" borderId="3" xfId="0" quotePrefix="1" applyFont="1" applyFill="1" applyBorder="1" applyAlignment="1">
      <alignment horizontal="left" vertical="center"/>
    </xf>
    <xf numFmtId="0" fontId="10" fillId="13" borderId="3" xfId="0" quotePrefix="1" applyFont="1" applyFill="1" applyBorder="1" applyAlignment="1">
      <alignment horizontal="left" vertical="center"/>
    </xf>
    <xf numFmtId="3" fontId="3" fillId="13" borderId="3" xfId="0" applyNumberFormat="1" applyFont="1" applyFill="1" applyBorder="1" applyAlignment="1">
      <alignment horizontal="right"/>
    </xf>
    <xf numFmtId="0" fontId="0" fillId="14" borderId="3" xfId="0" applyFill="1" applyBorder="1"/>
    <xf numFmtId="3" fontId="0" fillId="14" borderId="3" xfId="0" applyNumberFormat="1" applyFill="1" applyBorder="1"/>
    <xf numFmtId="3" fontId="0" fillId="2" borderId="3" xfId="0" applyNumberFormat="1" applyFill="1" applyBorder="1"/>
    <xf numFmtId="0" fontId="3" fillId="9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3" fillId="5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12" borderId="3" xfId="0" applyNumberFormat="1" applyFill="1" applyBorder="1"/>
    <xf numFmtId="4" fontId="0" fillId="5" borderId="3" xfId="0" applyNumberFormat="1" applyFill="1" applyBorder="1"/>
    <xf numFmtId="4" fontId="0" fillId="0" borderId="3" xfId="0" applyNumberFormat="1" applyBorder="1"/>
    <xf numFmtId="4" fontId="3" fillId="5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0" fillId="14" borderId="3" xfId="0" applyNumberFormat="1" applyFill="1" applyBorder="1"/>
    <xf numFmtId="0" fontId="6" fillId="15" borderId="3" xfId="0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right"/>
    </xf>
    <xf numFmtId="164" fontId="0" fillId="10" borderId="3" xfId="0" applyNumberFormat="1" applyFill="1" applyBorder="1"/>
    <xf numFmtId="164" fontId="3" fillId="5" borderId="3" xfId="0" applyNumberFormat="1" applyFont="1" applyFill="1" applyBorder="1" applyAlignment="1">
      <alignment horizontal="right"/>
    </xf>
    <xf numFmtId="164" fontId="0" fillId="2" borderId="3" xfId="0" applyNumberFormat="1" applyFill="1" applyBorder="1"/>
    <xf numFmtId="164" fontId="3" fillId="11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6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right"/>
    </xf>
    <xf numFmtId="164" fontId="0" fillId="14" borderId="3" xfId="0" applyNumberFormat="1" applyFill="1" applyBorder="1"/>
    <xf numFmtId="164" fontId="6" fillId="4" borderId="3" xfId="0" quotePrefix="1" applyNumberFormat="1" applyFont="1" applyFill="1" applyBorder="1" applyAlignment="1">
      <alignment horizontal="right"/>
    </xf>
    <xf numFmtId="1" fontId="0" fillId="0" borderId="0" xfId="0" applyNumberFormat="1"/>
    <xf numFmtId="0" fontId="11" fillId="12" borderId="3" xfId="0" applyFont="1" applyFill="1" applyBorder="1" applyAlignment="1">
      <alignment horizontal="left" vertical="center" wrapText="1"/>
    </xf>
    <xf numFmtId="3" fontId="3" fillId="12" borderId="4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64" fontId="3" fillId="13" borderId="3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12" borderId="4" xfId="0" applyNumberFormat="1" applyFont="1" applyFill="1" applyBorder="1" applyAlignment="1">
      <alignment horizontal="right"/>
    </xf>
    <xf numFmtId="0" fontId="0" fillId="0" borderId="0" xfId="0"/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0" xfId="0"/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4" zoomScaleNormal="100" workbookViewId="0">
      <selection activeCell="A4" sqref="A4:D4"/>
    </sheetView>
  </sheetViews>
  <sheetFormatPr defaultRowHeight="15" x14ac:dyDescent="0.25"/>
  <cols>
    <col min="5" max="5" width="25.28515625" customWidth="1"/>
    <col min="6" max="6" width="22.42578125" customWidth="1"/>
    <col min="7" max="7" width="23" customWidth="1"/>
    <col min="8" max="8" width="21.140625" customWidth="1"/>
    <col min="9" max="9" width="17.42578125" customWidth="1"/>
    <col min="10" max="10" width="19.140625" customWidth="1"/>
  </cols>
  <sheetData>
    <row r="1" spans="1:10" x14ac:dyDescent="0.25">
      <c r="A1" s="180" t="s">
        <v>171</v>
      </c>
      <c r="B1" s="180"/>
      <c r="C1" s="180"/>
      <c r="D1" s="180"/>
    </row>
    <row r="2" spans="1:10" x14ac:dyDescent="0.25">
      <c r="A2" s="180" t="s">
        <v>172</v>
      </c>
      <c r="B2" s="180"/>
      <c r="C2" s="180"/>
      <c r="D2" s="180"/>
    </row>
    <row r="3" spans="1:10" x14ac:dyDescent="0.25">
      <c r="A3" s="180" t="s">
        <v>200</v>
      </c>
      <c r="B3" s="180"/>
      <c r="C3" s="180"/>
      <c r="D3" s="180"/>
    </row>
    <row r="4" spans="1:10" x14ac:dyDescent="0.25">
      <c r="A4" s="180" t="s">
        <v>201</v>
      </c>
      <c r="B4" s="180"/>
      <c r="C4" s="180"/>
      <c r="D4" s="180"/>
    </row>
    <row r="5" spans="1:10" ht="37.5" customHeight="1" x14ac:dyDescent="0.25">
      <c r="A5" s="170" t="s">
        <v>189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x14ac:dyDescent="0.25">
      <c r="A7" s="170" t="s">
        <v>24</v>
      </c>
      <c r="B7" s="170"/>
      <c r="C7" s="170"/>
      <c r="D7" s="170"/>
      <c r="E7" s="170"/>
      <c r="F7" s="170"/>
      <c r="G7" s="170"/>
      <c r="H7" s="170"/>
      <c r="I7" s="170"/>
      <c r="J7" s="181"/>
    </row>
    <row r="8" spans="1:10" ht="18" x14ac:dyDescent="0.25">
      <c r="A8" s="5"/>
      <c r="B8" s="5"/>
      <c r="C8" s="5"/>
      <c r="D8" s="5"/>
      <c r="E8" s="5"/>
      <c r="F8" s="5"/>
      <c r="G8" s="5"/>
      <c r="H8" s="5"/>
      <c r="I8" s="5"/>
      <c r="J8" s="6"/>
    </row>
    <row r="9" spans="1:10" ht="18" customHeight="1" x14ac:dyDescent="0.25">
      <c r="A9" s="170" t="s">
        <v>29</v>
      </c>
      <c r="B9" s="171"/>
      <c r="C9" s="171"/>
      <c r="D9" s="171"/>
      <c r="E9" s="171"/>
      <c r="F9" s="171"/>
      <c r="G9" s="171"/>
      <c r="H9" s="171"/>
      <c r="I9" s="171"/>
      <c r="J9" s="171"/>
    </row>
    <row r="10" spans="1:10" ht="18" x14ac:dyDescent="0.25">
      <c r="A10" s="1"/>
      <c r="B10" s="2"/>
      <c r="C10" s="2"/>
      <c r="D10" s="2"/>
      <c r="E10" s="7"/>
      <c r="F10" s="8"/>
      <c r="G10" s="8"/>
      <c r="H10" s="8"/>
      <c r="I10" s="8"/>
      <c r="J10" s="8"/>
    </row>
    <row r="11" spans="1:10" ht="38.25" x14ac:dyDescent="0.25">
      <c r="A11" s="24"/>
      <c r="B11" s="25"/>
      <c r="C11" s="25"/>
      <c r="D11" s="26"/>
      <c r="E11" s="27"/>
      <c r="F11" s="4" t="s">
        <v>190</v>
      </c>
      <c r="G11" s="4" t="s">
        <v>97</v>
      </c>
      <c r="H11" s="4" t="s">
        <v>191</v>
      </c>
      <c r="I11" s="4" t="s">
        <v>192</v>
      </c>
      <c r="J11" s="4" t="s">
        <v>193</v>
      </c>
    </row>
    <row r="12" spans="1:10" x14ac:dyDescent="0.25">
      <c r="A12" s="182" t="s">
        <v>0</v>
      </c>
      <c r="B12" s="167"/>
      <c r="C12" s="167"/>
      <c r="D12" s="167"/>
      <c r="E12" s="183"/>
      <c r="F12" s="115">
        <f>SUM(F13+F14)</f>
        <v>941769.47</v>
      </c>
      <c r="G12" s="28">
        <f t="shared" ref="G12" si="0">SUM(G13+G14)</f>
        <v>1142316</v>
      </c>
      <c r="H12" s="115">
        <f t="shared" ref="H12" si="1">SUM(H13+H14)</f>
        <v>1137564.24</v>
      </c>
      <c r="I12" s="143">
        <f>(H12/G12)*100</f>
        <v>99.58402403538075</v>
      </c>
      <c r="J12" s="143">
        <f>(H12/F12)*100</f>
        <v>120.79009526609521</v>
      </c>
    </row>
    <row r="13" spans="1:10" x14ac:dyDescent="0.25">
      <c r="A13" s="184" t="s">
        <v>1</v>
      </c>
      <c r="B13" s="173"/>
      <c r="C13" s="173"/>
      <c r="D13" s="173"/>
      <c r="E13" s="165"/>
      <c r="F13" s="114">
        <v>941769.47</v>
      </c>
      <c r="G13" s="29">
        <v>1142316</v>
      </c>
      <c r="H13" s="114">
        <v>1137564.24</v>
      </c>
      <c r="I13" s="144">
        <f>(H12/G12)*100</f>
        <v>99.58402403538075</v>
      </c>
      <c r="J13" s="144">
        <f>(H12/F12)*100</f>
        <v>120.79009526609521</v>
      </c>
    </row>
    <row r="14" spans="1:10" x14ac:dyDescent="0.25">
      <c r="A14" s="164" t="s">
        <v>2</v>
      </c>
      <c r="B14" s="165"/>
      <c r="C14" s="165"/>
      <c r="D14" s="165"/>
      <c r="E14" s="165"/>
      <c r="F14" s="29"/>
      <c r="G14" s="29"/>
      <c r="H14" s="114"/>
      <c r="I14" s="29"/>
      <c r="J14" s="144">
        <f>(H13/F13)*100</f>
        <v>120.79009526609521</v>
      </c>
    </row>
    <row r="15" spans="1:10" x14ac:dyDescent="0.25">
      <c r="A15" s="33" t="s">
        <v>3</v>
      </c>
      <c r="B15" s="34"/>
      <c r="C15" s="34"/>
      <c r="D15" s="34"/>
      <c r="E15" s="34"/>
      <c r="F15" s="115">
        <f>SUM(F16+F17)</f>
        <v>949883.85</v>
      </c>
      <c r="G15" s="28">
        <f t="shared" ref="G15" si="2">SUM(G16+G17)</f>
        <v>1150833</v>
      </c>
      <c r="H15" s="115">
        <f t="shared" ref="H15" si="3">SUM(H16+H17)</f>
        <v>1147504.3899999999</v>
      </c>
      <c r="I15" s="143">
        <f>(H15/G15)*100</f>
        <v>99.710765158802346</v>
      </c>
      <c r="J15" s="143">
        <f>(H15/F15)*100</f>
        <v>120.80470575428774</v>
      </c>
    </row>
    <row r="16" spans="1:10" x14ac:dyDescent="0.25">
      <c r="A16" s="172" t="s">
        <v>4</v>
      </c>
      <c r="B16" s="173"/>
      <c r="C16" s="173"/>
      <c r="D16" s="173"/>
      <c r="E16" s="173"/>
      <c r="F16" s="114">
        <v>935729.91</v>
      </c>
      <c r="G16" s="29">
        <v>1128022</v>
      </c>
      <c r="H16" s="114">
        <v>1124703.6599999999</v>
      </c>
      <c r="I16" s="144">
        <f>(H15/G15)*100</f>
        <v>99.710765158802346</v>
      </c>
      <c r="J16" s="144">
        <f>(H15/F15)*100</f>
        <v>120.80470575428774</v>
      </c>
    </row>
    <row r="17" spans="1:10" x14ac:dyDescent="0.25">
      <c r="A17" s="164" t="s">
        <v>5</v>
      </c>
      <c r="B17" s="165"/>
      <c r="C17" s="165"/>
      <c r="D17" s="165"/>
      <c r="E17" s="165"/>
      <c r="F17" s="114">
        <v>14153.94</v>
      </c>
      <c r="G17" s="29">
        <v>22811</v>
      </c>
      <c r="H17" s="114">
        <v>22800.73</v>
      </c>
      <c r="I17" s="144">
        <f>(H16/G16)*100</f>
        <v>99.705826659409112</v>
      </c>
      <c r="J17" s="144">
        <f>(H16/F16)*100</f>
        <v>120.19533072315707</v>
      </c>
    </row>
    <row r="18" spans="1:10" x14ac:dyDescent="0.25">
      <c r="A18" s="166" t="s">
        <v>6</v>
      </c>
      <c r="B18" s="167"/>
      <c r="C18" s="167"/>
      <c r="D18" s="167"/>
      <c r="E18" s="167"/>
      <c r="F18" s="115">
        <f>SUM(F12-F15)</f>
        <v>-8114.3800000000047</v>
      </c>
      <c r="G18" s="30">
        <v>-8517</v>
      </c>
      <c r="H18" s="115">
        <f>SUM(H12-H15)</f>
        <v>-9940.1499999999069</v>
      </c>
      <c r="I18" s="143">
        <f>(H18/G18)*100</f>
        <v>116.70952213220509</v>
      </c>
      <c r="J18" s="143">
        <f>(H18/F18)*100</f>
        <v>122.50042517111474</v>
      </c>
    </row>
    <row r="19" spans="1:10" ht="18" x14ac:dyDescent="0.25">
      <c r="A19" s="5"/>
      <c r="B19" s="9"/>
      <c r="C19" s="9"/>
      <c r="D19" s="9"/>
      <c r="E19" s="9"/>
      <c r="F19" s="9"/>
      <c r="G19" s="9"/>
      <c r="H19" s="3"/>
      <c r="I19" s="3"/>
      <c r="J19" s="3"/>
    </row>
    <row r="20" spans="1:10" ht="18" customHeight="1" x14ac:dyDescent="0.25">
      <c r="A20" s="170" t="s">
        <v>30</v>
      </c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 ht="18" x14ac:dyDescent="0.25">
      <c r="A21" s="5"/>
      <c r="B21" s="9"/>
      <c r="C21" s="9"/>
      <c r="D21" s="9"/>
      <c r="E21" s="9"/>
      <c r="F21" s="9"/>
      <c r="G21" s="9"/>
      <c r="H21" s="3"/>
      <c r="I21" s="3"/>
      <c r="J21" s="3"/>
    </row>
    <row r="22" spans="1:10" ht="38.25" x14ac:dyDescent="0.25">
      <c r="A22" s="24"/>
      <c r="B22" s="25"/>
      <c r="C22" s="25"/>
      <c r="D22" s="26"/>
      <c r="E22" s="27"/>
      <c r="F22" s="4" t="s">
        <v>190</v>
      </c>
      <c r="G22" s="4" t="s">
        <v>97</v>
      </c>
      <c r="H22" s="4" t="s">
        <v>191</v>
      </c>
      <c r="I22" s="4" t="s">
        <v>192</v>
      </c>
      <c r="J22" s="4" t="s">
        <v>193</v>
      </c>
    </row>
    <row r="23" spans="1:10" ht="15.75" customHeight="1" x14ac:dyDescent="0.25">
      <c r="A23" s="184" t="s">
        <v>8</v>
      </c>
      <c r="B23" s="185"/>
      <c r="C23" s="185"/>
      <c r="D23" s="185"/>
      <c r="E23" s="186"/>
      <c r="F23" s="29"/>
      <c r="G23" s="29"/>
      <c r="H23" s="29"/>
      <c r="I23" s="29"/>
      <c r="J23" s="29"/>
    </row>
    <row r="24" spans="1:10" x14ac:dyDescent="0.25">
      <c r="A24" s="184" t="s">
        <v>9</v>
      </c>
      <c r="B24" s="173"/>
      <c r="C24" s="173"/>
      <c r="D24" s="173"/>
      <c r="E24" s="173"/>
      <c r="F24" s="29"/>
      <c r="G24" s="29"/>
      <c r="H24" s="29"/>
      <c r="I24" s="29"/>
      <c r="J24" s="29"/>
    </row>
    <row r="25" spans="1:10" x14ac:dyDescent="0.25">
      <c r="A25" s="166" t="s">
        <v>10</v>
      </c>
      <c r="B25" s="167"/>
      <c r="C25" s="167"/>
      <c r="D25" s="167"/>
      <c r="E25" s="167"/>
      <c r="F25" s="28"/>
      <c r="G25" s="28">
        <v>0</v>
      </c>
      <c r="H25" s="28">
        <v>0</v>
      </c>
      <c r="I25" s="28"/>
      <c r="J25" s="28">
        <v>0</v>
      </c>
    </row>
    <row r="26" spans="1:10" ht="18" x14ac:dyDescent="0.25">
      <c r="A26" s="22"/>
      <c r="B26" s="9"/>
      <c r="C26" s="9"/>
      <c r="D26" s="9"/>
      <c r="E26" s="9"/>
      <c r="F26" s="9"/>
      <c r="G26" s="9"/>
      <c r="H26" s="3"/>
      <c r="I26" s="3"/>
      <c r="J26" s="3"/>
    </row>
    <row r="27" spans="1:10" ht="18" customHeight="1" x14ac:dyDescent="0.25">
      <c r="A27" s="170" t="s">
        <v>37</v>
      </c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 ht="18" x14ac:dyDescent="0.25">
      <c r="A28" s="22"/>
      <c r="B28" s="9"/>
      <c r="C28" s="9"/>
      <c r="D28" s="9"/>
      <c r="E28" s="9"/>
      <c r="F28" s="9"/>
      <c r="G28" s="9"/>
      <c r="H28" s="3"/>
      <c r="I28" s="3"/>
      <c r="J28" s="3"/>
    </row>
    <row r="29" spans="1:10" ht="38.25" x14ac:dyDescent="0.25">
      <c r="A29" s="24"/>
      <c r="B29" s="25"/>
      <c r="C29" s="25"/>
      <c r="D29" s="26"/>
      <c r="E29" s="27"/>
      <c r="F29" s="4" t="s">
        <v>190</v>
      </c>
      <c r="G29" s="4" t="s">
        <v>97</v>
      </c>
      <c r="H29" s="4" t="s">
        <v>191</v>
      </c>
      <c r="I29" s="4" t="s">
        <v>192</v>
      </c>
      <c r="J29" s="4" t="s">
        <v>193</v>
      </c>
    </row>
    <row r="30" spans="1:10" x14ac:dyDescent="0.25">
      <c r="A30" s="174" t="s">
        <v>31</v>
      </c>
      <c r="B30" s="175"/>
      <c r="C30" s="175"/>
      <c r="D30" s="175"/>
      <c r="E30" s="176"/>
      <c r="F30" s="116">
        <v>23091.01</v>
      </c>
      <c r="G30" s="31">
        <v>16105</v>
      </c>
      <c r="H30" s="116">
        <v>16104.51</v>
      </c>
      <c r="I30" s="150">
        <f>(H30/G30)*100</f>
        <v>99.996957466625275</v>
      </c>
      <c r="J30" s="150">
        <f>(H30/F30)*100</f>
        <v>69.743636159700245</v>
      </c>
    </row>
    <row r="31" spans="1:10" ht="30" customHeight="1" x14ac:dyDescent="0.25">
      <c r="A31" s="177" t="s">
        <v>7</v>
      </c>
      <c r="B31" s="178"/>
      <c r="C31" s="178"/>
      <c r="D31" s="178"/>
      <c r="E31" s="179"/>
      <c r="F31" s="117">
        <v>8114.38</v>
      </c>
      <c r="G31" s="32">
        <v>7588</v>
      </c>
      <c r="H31" s="117">
        <v>9940.15</v>
      </c>
      <c r="I31" s="143">
        <f>(H31/G31)*100</f>
        <v>130.99828676858195</v>
      </c>
      <c r="J31" s="143">
        <f>(H31/F31)*100</f>
        <v>122.50042517111596</v>
      </c>
    </row>
    <row r="32" spans="1:10" x14ac:dyDescent="0.25">
      <c r="I32" s="151"/>
    </row>
    <row r="34" spans="1:10" x14ac:dyDescent="0.25">
      <c r="A34" s="172" t="s">
        <v>11</v>
      </c>
      <c r="B34" s="173"/>
      <c r="C34" s="173"/>
      <c r="D34" s="173"/>
      <c r="E34" s="173"/>
      <c r="F34" s="114"/>
      <c r="G34" s="29"/>
      <c r="H34" s="114"/>
      <c r="I34" s="29"/>
      <c r="J34" s="29"/>
    </row>
    <row r="35" spans="1:10" ht="10.5" customHeight="1" x14ac:dyDescent="0.25">
      <c r="A35" s="17"/>
      <c r="B35" s="18"/>
      <c r="C35" s="18"/>
      <c r="D35" s="18"/>
      <c r="E35" s="18"/>
      <c r="F35" s="19"/>
      <c r="G35" s="19"/>
      <c r="H35" s="19"/>
      <c r="I35" s="19"/>
      <c r="J35" s="19"/>
    </row>
    <row r="36" spans="1:10" ht="15.75" hidden="1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 ht="8.25" hidden="1" customHeight="1" x14ac:dyDescent="0.25"/>
    <row r="38" spans="1:10" hidden="1" x14ac:dyDescent="0.25">
      <c r="A38" s="168"/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10" ht="8.25" hidden="1" customHeight="1" x14ac:dyDescent="0.25"/>
    <row r="40" spans="1:10" ht="29.25" customHeight="1" x14ac:dyDescent="0.25">
      <c r="A40" s="168" t="s">
        <v>32</v>
      </c>
      <c r="B40" s="169"/>
      <c r="C40" s="169"/>
      <c r="D40" s="169"/>
      <c r="E40" s="169"/>
      <c r="F40" s="169"/>
      <c r="G40" s="169"/>
      <c r="H40" s="169"/>
      <c r="I40" s="169"/>
      <c r="J40" s="169"/>
    </row>
    <row r="41" spans="1:10" x14ac:dyDescent="0.25">
      <c r="H41" t="s">
        <v>141</v>
      </c>
      <c r="J41" t="s">
        <v>187</v>
      </c>
    </row>
    <row r="42" spans="1:10" x14ac:dyDescent="0.25">
      <c r="A42" s="180" t="s">
        <v>197</v>
      </c>
      <c r="B42" s="180"/>
      <c r="C42" s="180"/>
      <c r="H42" t="s">
        <v>142</v>
      </c>
      <c r="J42" t="s">
        <v>188</v>
      </c>
    </row>
  </sheetData>
  <mergeCells count="25">
    <mergeCell ref="A1:D1"/>
    <mergeCell ref="A2:D2"/>
    <mergeCell ref="A3:D3"/>
    <mergeCell ref="A4:D4"/>
    <mergeCell ref="A42:C42"/>
    <mergeCell ref="A16:E16"/>
    <mergeCell ref="A9:J9"/>
    <mergeCell ref="A20:J20"/>
    <mergeCell ref="A5:J5"/>
    <mergeCell ref="A7:J7"/>
    <mergeCell ref="A12:E12"/>
    <mergeCell ref="A13:E13"/>
    <mergeCell ref="A14:E14"/>
    <mergeCell ref="A23:E23"/>
    <mergeCell ref="A24:E24"/>
    <mergeCell ref="A25:E25"/>
    <mergeCell ref="A17:E17"/>
    <mergeCell ref="A18:E18"/>
    <mergeCell ref="A40:J40"/>
    <mergeCell ref="A27:J27"/>
    <mergeCell ref="A36:J36"/>
    <mergeCell ref="A34:E34"/>
    <mergeCell ref="A38:J38"/>
    <mergeCell ref="A30:E30"/>
    <mergeCell ref="A31:E3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"/>
  <sheetViews>
    <sheetView topLeftCell="A154" zoomScaleNormal="100" workbookViewId="0">
      <selection activeCell="I145" sqref="I145"/>
    </sheetView>
  </sheetViews>
  <sheetFormatPr defaultRowHeight="15" x14ac:dyDescent="0.25"/>
  <cols>
    <col min="1" max="1" width="7.42578125" bestFit="1" customWidth="1"/>
    <col min="2" max="2" width="19" customWidth="1"/>
    <col min="3" max="3" width="5.42578125" bestFit="1" customWidth="1"/>
    <col min="4" max="4" width="29.42578125" customWidth="1"/>
    <col min="5" max="9" width="25.28515625" customWidth="1"/>
  </cols>
  <sheetData>
    <row r="1" spans="1:9" ht="42" customHeight="1" x14ac:dyDescent="0.25">
      <c r="A1" s="170" t="s">
        <v>189</v>
      </c>
      <c r="B1" s="170"/>
      <c r="C1" s="170"/>
      <c r="D1" s="170"/>
      <c r="E1" s="170"/>
      <c r="F1" s="170"/>
      <c r="G1" s="170"/>
      <c r="H1" s="170"/>
      <c r="I1" s="17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70" t="s">
        <v>24</v>
      </c>
      <c r="B3" s="170"/>
      <c r="C3" s="170"/>
      <c r="D3" s="170"/>
      <c r="E3" s="170"/>
      <c r="F3" s="170"/>
      <c r="G3" s="170"/>
      <c r="H3" s="170"/>
      <c r="I3" s="181"/>
    </row>
    <row r="4" spans="1:9" ht="18" x14ac:dyDescent="0.25">
      <c r="A4" s="5"/>
      <c r="B4" s="5"/>
      <c r="C4" s="5"/>
      <c r="D4" s="5"/>
      <c r="E4" s="5"/>
      <c r="F4" s="5"/>
      <c r="G4" s="5"/>
      <c r="H4" s="5"/>
      <c r="I4" s="6"/>
    </row>
    <row r="5" spans="1:9" ht="18" customHeight="1" x14ac:dyDescent="0.25">
      <c r="A5" s="170" t="s">
        <v>13</v>
      </c>
      <c r="B5" s="171"/>
      <c r="C5" s="171"/>
      <c r="D5" s="171"/>
      <c r="E5" s="171"/>
      <c r="F5" s="171"/>
      <c r="G5" s="171"/>
      <c r="H5" s="171"/>
      <c r="I5" s="171"/>
    </row>
    <row r="6" spans="1:9" ht="18" x14ac:dyDescent="0.25">
      <c r="A6" s="5"/>
      <c r="B6" s="5"/>
      <c r="C6" s="5"/>
      <c r="D6" s="5"/>
      <c r="E6" s="5"/>
      <c r="F6" s="5"/>
      <c r="G6" s="5"/>
      <c r="H6" s="5"/>
      <c r="I6" s="6"/>
    </row>
    <row r="7" spans="1:9" ht="15.75" x14ac:dyDescent="0.25">
      <c r="A7" s="170" t="s">
        <v>1</v>
      </c>
      <c r="B7" s="190"/>
      <c r="C7" s="190"/>
      <c r="D7" s="190"/>
      <c r="E7" s="190"/>
      <c r="F7" s="190"/>
      <c r="G7" s="190"/>
      <c r="H7" s="190"/>
      <c r="I7" s="190"/>
    </row>
    <row r="8" spans="1:9" ht="18" x14ac:dyDescent="0.25">
      <c r="A8" s="5"/>
      <c r="B8" s="5"/>
      <c r="C8" s="5"/>
      <c r="D8" s="5"/>
      <c r="E8" s="5"/>
      <c r="F8" s="5"/>
      <c r="G8" s="5"/>
      <c r="H8" s="5"/>
      <c r="I8" s="6"/>
    </row>
    <row r="9" spans="1:9" ht="25.5" x14ac:dyDescent="0.25">
      <c r="A9" s="21" t="s">
        <v>14</v>
      </c>
      <c r="B9" s="20" t="s">
        <v>15</v>
      </c>
      <c r="C9" s="20" t="s">
        <v>16</v>
      </c>
      <c r="D9" s="20" t="s">
        <v>12</v>
      </c>
      <c r="E9" s="20" t="s">
        <v>190</v>
      </c>
      <c r="F9" s="21" t="s">
        <v>97</v>
      </c>
      <c r="G9" s="20" t="s">
        <v>191</v>
      </c>
      <c r="H9" s="137" t="s">
        <v>192</v>
      </c>
      <c r="I9" s="137" t="s">
        <v>193</v>
      </c>
    </row>
    <row r="10" spans="1:9" ht="15.75" customHeight="1" x14ac:dyDescent="0.25">
      <c r="A10" s="88">
        <v>6</v>
      </c>
      <c r="B10" s="88"/>
      <c r="C10" s="88"/>
      <c r="D10" s="53" t="s">
        <v>17</v>
      </c>
      <c r="E10" s="118">
        <f t="shared" ref="E10" si="0">SUM(E11+E23+E29+E33+E42)</f>
        <v>941769.47</v>
      </c>
      <c r="F10" s="54">
        <f t="shared" ref="F10" si="1">SUM(F11+F23+F29+F33+F42)</f>
        <v>1142316</v>
      </c>
      <c r="G10" s="118">
        <f>SUM(G11+G23+G29+G33+G42+G48)</f>
        <v>1137564.2400000002</v>
      </c>
      <c r="H10" s="138">
        <f t="shared" ref="H10:H19" si="2">(G10/F10)*100</f>
        <v>99.584024035380764</v>
      </c>
      <c r="I10" s="138">
        <f>(G10/E10)*100</f>
        <v>120.79009526609524</v>
      </c>
    </row>
    <row r="11" spans="1:9" ht="38.25" x14ac:dyDescent="0.25">
      <c r="A11" s="77"/>
      <c r="B11" s="77">
        <v>63</v>
      </c>
      <c r="C11" s="78"/>
      <c r="D11" s="45" t="s">
        <v>33</v>
      </c>
      <c r="E11" s="119">
        <f>SUM(E12,E15,E18)</f>
        <v>822559.89000000013</v>
      </c>
      <c r="F11" s="92">
        <f>SUM(F12,F15,F18)</f>
        <v>1032879</v>
      </c>
      <c r="G11" s="119">
        <f>SUM(G12,G15,G18)</f>
        <v>1029373.7200000001</v>
      </c>
      <c r="H11" s="139">
        <f t="shared" si="2"/>
        <v>99.660630141575155</v>
      </c>
      <c r="I11" s="139">
        <f>(G11/E11)*100</f>
        <v>125.14270784586883</v>
      </c>
    </row>
    <row r="12" spans="1:9" ht="38.25" x14ac:dyDescent="0.25">
      <c r="A12" s="72"/>
      <c r="B12" s="73">
        <v>632</v>
      </c>
      <c r="C12" s="73"/>
      <c r="D12" s="113" t="s">
        <v>163</v>
      </c>
      <c r="E12" s="120">
        <f>E13</f>
        <v>4797.93</v>
      </c>
      <c r="F12" s="69">
        <f>F13+F14</f>
        <v>4800</v>
      </c>
      <c r="G12" s="120">
        <f>G13+G14</f>
        <v>4800</v>
      </c>
      <c r="H12" s="140">
        <f t="shared" si="2"/>
        <v>100</v>
      </c>
      <c r="I12" s="140">
        <f>(G12/E12)*100</f>
        <v>100.04314360567994</v>
      </c>
    </row>
    <row r="13" spans="1:9" ht="25.5" x14ac:dyDescent="0.25">
      <c r="A13" s="12"/>
      <c r="B13" s="16">
        <v>6323</v>
      </c>
      <c r="C13" s="16"/>
      <c r="D13" s="36" t="s">
        <v>164</v>
      </c>
      <c r="E13" s="121">
        <v>4797.93</v>
      </c>
      <c r="F13" s="112">
        <v>4770</v>
      </c>
      <c r="G13" s="121">
        <v>4770.24</v>
      </c>
      <c r="H13" s="141">
        <f t="shared" si="2"/>
        <v>100.00503144654087</v>
      </c>
      <c r="I13" s="141">
        <f t="shared" ref="I13" si="3">(G13/E13)*100</f>
        <v>99.422876115324726</v>
      </c>
    </row>
    <row r="14" spans="1:9" ht="25.5" x14ac:dyDescent="0.25">
      <c r="A14" s="12"/>
      <c r="B14" s="16">
        <v>6324</v>
      </c>
      <c r="C14" s="16"/>
      <c r="D14" s="36" t="s">
        <v>194</v>
      </c>
      <c r="E14" s="121"/>
      <c r="F14" s="112">
        <v>30</v>
      </c>
      <c r="G14" s="121">
        <v>29.76</v>
      </c>
      <c r="H14" s="141">
        <f t="shared" si="2"/>
        <v>99.200000000000017</v>
      </c>
      <c r="I14" s="141" t="e">
        <f t="shared" ref="I14:I20" si="4">(G14/E14)*100</f>
        <v>#DIV/0!</v>
      </c>
    </row>
    <row r="15" spans="1:9" ht="25.5" x14ac:dyDescent="0.25">
      <c r="A15" s="72"/>
      <c r="B15" s="73">
        <v>636</v>
      </c>
      <c r="C15" s="73"/>
      <c r="D15" s="43" t="s">
        <v>101</v>
      </c>
      <c r="E15" s="120">
        <f t="shared" ref="E15:G15" si="5">SUM(E16:E17)</f>
        <v>791600.9</v>
      </c>
      <c r="F15" s="69">
        <f t="shared" ref="F15" si="6">SUM(F16:F17)</f>
        <v>976288</v>
      </c>
      <c r="G15" s="120">
        <f t="shared" si="5"/>
        <v>974116.91</v>
      </c>
      <c r="H15" s="140">
        <f t="shared" si="2"/>
        <v>99.777617875053267</v>
      </c>
      <c r="I15" s="140">
        <f>(G15/E15)*100</f>
        <v>123.05656928889293</v>
      </c>
    </row>
    <row r="16" spans="1:9" ht="38.25" x14ac:dyDescent="0.25">
      <c r="A16" s="13"/>
      <c r="B16" s="13">
        <v>6361</v>
      </c>
      <c r="C16" s="14"/>
      <c r="D16" s="36" t="s">
        <v>102</v>
      </c>
      <c r="E16" s="122">
        <v>789528.65</v>
      </c>
      <c r="F16" s="10">
        <v>960668</v>
      </c>
      <c r="G16" s="122">
        <v>958502.38</v>
      </c>
      <c r="H16" s="141">
        <f t="shared" si="2"/>
        <v>99.774571444036866</v>
      </c>
      <c r="I16" s="141">
        <f t="shared" si="4"/>
        <v>121.4018490652619</v>
      </c>
    </row>
    <row r="17" spans="1:9" ht="38.25" x14ac:dyDescent="0.25">
      <c r="A17" s="13"/>
      <c r="B17" s="13">
        <v>6362</v>
      </c>
      <c r="C17" s="14"/>
      <c r="D17" s="36" t="s">
        <v>103</v>
      </c>
      <c r="E17" s="122">
        <v>2072.25</v>
      </c>
      <c r="F17" s="10">
        <v>15620</v>
      </c>
      <c r="G17" s="122">
        <v>15614.53</v>
      </c>
      <c r="H17" s="141">
        <f t="shared" si="2"/>
        <v>99.964980793854039</v>
      </c>
      <c r="I17" s="141">
        <f t="shared" si="4"/>
        <v>753.50609241162988</v>
      </c>
    </row>
    <row r="18" spans="1:9" ht="25.5" x14ac:dyDescent="0.25">
      <c r="A18" s="75"/>
      <c r="B18" s="75">
        <v>638</v>
      </c>
      <c r="C18" s="76"/>
      <c r="D18" s="43" t="s">
        <v>104</v>
      </c>
      <c r="E18" s="123">
        <f t="shared" ref="E18:G18" si="7">SUM(E19:E20)</f>
        <v>26161.06</v>
      </c>
      <c r="F18" s="74">
        <f t="shared" ref="F18" si="8">SUM(F19:F20)</f>
        <v>51791</v>
      </c>
      <c r="G18" s="123">
        <f t="shared" si="7"/>
        <v>50456.810000000005</v>
      </c>
      <c r="H18" s="140">
        <f t="shared" si="2"/>
        <v>97.423896043714166</v>
      </c>
      <c r="I18" s="140">
        <f>(G18/E18)*100</f>
        <v>192.86989900256339</v>
      </c>
    </row>
    <row r="19" spans="1:9" ht="25.5" x14ac:dyDescent="0.25">
      <c r="A19" s="13"/>
      <c r="B19" s="13">
        <v>6381</v>
      </c>
      <c r="C19" s="14"/>
      <c r="D19" s="36" t="s">
        <v>105</v>
      </c>
      <c r="E19" s="122">
        <v>26161.06</v>
      </c>
      <c r="F19" s="10">
        <v>47609</v>
      </c>
      <c r="G19" s="122">
        <v>46274.26</v>
      </c>
      <c r="H19" s="141">
        <f t="shared" si="2"/>
        <v>97.196454451889352</v>
      </c>
      <c r="I19" s="141">
        <f t="shared" si="4"/>
        <v>176.88220584334121</v>
      </c>
    </row>
    <row r="20" spans="1:9" ht="25.5" x14ac:dyDescent="0.25">
      <c r="A20" s="13"/>
      <c r="B20" s="13">
        <v>6382</v>
      </c>
      <c r="C20" s="14"/>
      <c r="D20" s="36" t="s">
        <v>106</v>
      </c>
      <c r="E20" s="122"/>
      <c r="F20" s="10">
        <v>4182</v>
      </c>
      <c r="G20" s="122">
        <v>4182.55</v>
      </c>
      <c r="H20" s="141">
        <f t="shared" ref="H20" si="9">(G20/F20)*100</f>
        <v>100.01315160210427</v>
      </c>
      <c r="I20" s="141" t="e">
        <f t="shared" si="4"/>
        <v>#DIV/0!</v>
      </c>
    </row>
    <row r="21" spans="1:9" x14ac:dyDescent="0.25">
      <c r="A21" s="85"/>
      <c r="B21" s="82"/>
      <c r="C21" s="83">
        <v>51</v>
      </c>
      <c r="D21" s="83" t="s">
        <v>98</v>
      </c>
      <c r="E21" s="124">
        <v>30958.99</v>
      </c>
      <c r="F21" s="84">
        <v>56591</v>
      </c>
      <c r="G21" s="129">
        <v>55227.05</v>
      </c>
      <c r="H21" s="142">
        <f>(G21/F21)*100</f>
        <v>97.589811100705063</v>
      </c>
      <c r="I21" s="142">
        <f>(G21/E21)*100</f>
        <v>178.38776394191154</v>
      </c>
    </row>
    <row r="22" spans="1:9" ht="15.75" customHeight="1" x14ac:dyDescent="0.25">
      <c r="A22" s="85"/>
      <c r="B22" s="82"/>
      <c r="C22" s="83">
        <v>52</v>
      </c>
      <c r="D22" s="83" t="s">
        <v>34</v>
      </c>
      <c r="E22" s="124">
        <v>791600.9</v>
      </c>
      <c r="F22" s="84">
        <v>976288</v>
      </c>
      <c r="G22" s="129">
        <v>974116.91</v>
      </c>
      <c r="H22" s="142">
        <f>(G22/F22)*100</f>
        <v>99.777617875053267</v>
      </c>
      <c r="I22" s="142">
        <f>(G22/E22)*100</f>
        <v>123.05656928889293</v>
      </c>
    </row>
    <row r="23" spans="1:9" ht="20.25" customHeight="1" x14ac:dyDescent="0.25">
      <c r="A23" s="94"/>
      <c r="B23" s="96">
        <v>64</v>
      </c>
      <c r="C23" s="97"/>
      <c r="D23" s="98" t="s">
        <v>138</v>
      </c>
      <c r="E23" s="125">
        <f t="shared" ref="E23:G23" si="10">SUM(E24)</f>
        <v>2.0699999999999998</v>
      </c>
      <c r="F23" s="95">
        <f t="shared" si="10"/>
        <v>15</v>
      </c>
      <c r="G23" s="125">
        <f t="shared" si="10"/>
        <v>14.88</v>
      </c>
      <c r="H23" s="139">
        <f t="shared" ref="H23:H39" si="11">(G23/F23)*100</f>
        <v>99.200000000000017</v>
      </c>
      <c r="I23" s="139">
        <f>(G23/E23)*100</f>
        <v>718.84057971014499</v>
      </c>
    </row>
    <row r="24" spans="1:9" ht="15.75" customHeight="1" x14ac:dyDescent="0.25">
      <c r="A24" s="75"/>
      <c r="B24" s="75">
        <v>641</v>
      </c>
      <c r="C24" s="76"/>
      <c r="D24" s="43" t="s">
        <v>139</v>
      </c>
      <c r="E24" s="120">
        <f>SUM(E25:E26)</f>
        <v>2.0699999999999998</v>
      </c>
      <c r="F24" s="69">
        <f t="shared" ref="F24:G24" si="12">SUM(F25:F25)</f>
        <v>15</v>
      </c>
      <c r="G24" s="120">
        <f t="shared" si="12"/>
        <v>14.88</v>
      </c>
      <c r="H24" s="140">
        <f t="shared" si="11"/>
        <v>99.200000000000017</v>
      </c>
      <c r="I24" s="140">
        <f>(G24/E24)*100</f>
        <v>718.84057971014499</v>
      </c>
    </row>
    <row r="25" spans="1:9" ht="30.75" customHeight="1" x14ac:dyDescent="0.25">
      <c r="A25" s="13"/>
      <c r="B25" s="13">
        <v>6413</v>
      </c>
      <c r="C25" s="14"/>
      <c r="D25" s="36" t="s">
        <v>140</v>
      </c>
      <c r="E25" s="122">
        <v>0.69</v>
      </c>
      <c r="F25" s="10">
        <v>15</v>
      </c>
      <c r="G25" s="122">
        <v>14.88</v>
      </c>
      <c r="H25" s="141">
        <f t="shared" si="11"/>
        <v>99.200000000000017</v>
      </c>
      <c r="I25" s="141">
        <f t="shared" ref="I25:I27" si="13">(G25/E25)*100</f>
        <v>2156.521739130435</v>
      </c>
    </row>
    <row r="26" spans="1:9" s="163" customFormat="1" ht="30.75" customHeight="1" x14ac:dyDescent="0.25">
      <c r="A26" s="13"/>
      <c r="B26" s="13">
        <v>6415</v>
      </c>
      <c r="C26" s="14"/>
      <c r="D26" s="36" t="s">
        <v>199</v>
      </c>
      <c r="E26" s="122">
        <v>1.38</v>
      </c>
      <c r="F26" s="10"/>
      <c r="G26" s="122"/>
      <c r="H26" s="141" t="e">
        <f t="shared" si="11"/>
        <v>#DIV/0!</v>
      </c>
      <c r="I26" s="141"/>
    </row>
    <row r="27" spans="1:9" ht="15" customHeight="1" x14ac:dyDescent="0.25">
      <c r="A27" s="82"/>
      <c r="B27" s="82"/>
      <c r="C27" s="83">
        <v>31</v>
      </c>
      <c r="D27" s="83" t="s">
        <v>28</v>
      </c>
      <c r="E27" s="124">
        <v>0.69</v>
      </c>
      <c r="F27" s="84">
        <v>15</v>
      </c>
      <c r="G27" s="129">
        <v>14.88</v>
      </c>
      <c r="H27" s="142">
        <f t="shared" si="11"/>
        <v>99.200000000000017</v>
      </c>
      <c r="I27" s="142">
        <f t="shared" si="13"/>
        <v>2156.521739130435</v>
      </c>
    </row>
    <row r="28" spans="1:9" ht="15" customHeight="1" x14ac:dyDescent="0.25">
      <c r="A28" s="82"/>
      <c r="B28" s="82"/>
      <c r="C28" s="83">
        <v>51</v>
      </c>
      <c r="D28" s="83" t="s">
        <v>98</v>
      </c>
      <c r="E28" s="124">
        <v>1.38</v>
      </c>
      <c r="F28" s="84"/>
      <c r="G28" s="129"/>
      <c r="H28" s="142">
        <v>0</v>
      </c>
      <c r="I28" s="142">
        <v>0</v>
      </c>
    </row>
    <row r="29" spans="1:9" ht="53.25" customHeight="1" x14ac:dyDescent="0.25">
      <c r="A29" s="94"/>
      <c r="B29" s="96">
        <v>65</v>
      </c>
      <c r="C29" s="97"/>
      <c r="D29" s="98" t="s">
        <v>109</v>
      </c>
      <c r="E29" s="125">
        <f>SUM(E30)</f>
        <v>55107.7</v>
      </c>
      <c r="F29" s="95">
        <f>SUM(F30)</f>
        <v>35200</v>
      </c>
      <c r="G29" s="125">
        <f>SUM(G30)</f>
        <v>35240.01</v>
      </c>
      <c r="H29" s="139">
        <f t="shared" si="11"/>
        <v>100.11366477272728</v>
      </c>
      <c r="I29" s="139">
        <f>(G29/E29)*100</f>
        <v>63.94752457460573</v>
      </c>
    </row>
    <row r="30" spans="1:9" x14ac:dyDescent="0.25">
      <c r="A30" s="75"/>
      <c r="B30" s="75">
        <v>652</v>
      </c>
      <c r="C30" s="76"/>
      <c r="D30" s="43" t="s">
        <v>107</v>
      </c>
      <c r="E30" s="120">
        <f t="shared" ref="E30:G30" si="14">SUM(E31:E31)</f>
        <v>55107.7</v>
      </c>
      <c r="F30" s="69">
        <f t="shared" si="14"/>
        <v>35200</v>
      </c>
      <c r="G30" s="120">
        <f t="shared" si="14"/>
        <v>35240.01</v>
      </c>
      <c r="H30" s="140">
        <f t="shared" si="11"/>
        <v>100.11366477272728</v>
      </c>
      <c r="I30" s="140">
        <f>(G30/E30)*100</f>
        <v>63.94752457460573</v>
      </c>
    </row>
    <row r="31" spans="1:9" x14ac:dyDescent="0.25">
      <c r="A31" s="13"/>
      <c r="B31" s="13">
        <v>6526</v>
      </c>
      <c r="C31" s="14"/>
      <c r="D31" s="36" t="s">
        <v>108</v>
      </c>
      <c r="E31" s="122">
        <v>55107.7</v>
      </c>
      <c r="F31" s="10">
        <v>35200</v>
      </c>
      <c r="G31" s="122">
        <v>35240.01</v>
      </c>
      <c r="H31" s="141">
        <f t="shared" si="11"/>
        <v>100.11366477272728</v>
      </c>
      <c r="I31" s="141">
        <f t="shared" ref="I31" si="15">(G31/E31)*100</f>
        <v>63.94752457460573</v>
      </c>
    </row>
    <row r="32" spans="1:9" x14ac:dyDescent="0.25">
      <c r="A32" s="85"/>
      <c r="B32" s="82"/>
      <c r="C32" s="83">
        <v>43</v>
      </c>
      <c r="D32" s="83" t="s">
        <v>35</v>
      </c>
      <c r="E32" s="124">
        <v>55107.7</v>
      </c>
      <c r="F32" s="84">
        <v>35200</v>
      </c>
      <c r="G32" s="129">
        <v>35240.01</v>
      </c>
      <c r="H32" s="142">
        <f t="shared" si="11"/>
        <v>100.11366477272728</v>
      </c>
      <c r="I32" s="142">
        <f>(G32/E32)*100</f>
        <v>63.94752457460573</v>
      </c>
    </row>
    <row r="33" spans="1:9" ht="44.25" customHeight="1" x14ac:dyDescent="0.25">
      <c r="A33" s="77"/>
      <c r="B33" s="77">
        <v>66</v>
      </c>
      <c r="C33" s="78"/>
      <c r="D33" s="45" t="s">
        <v>110</v>
      </c>
      <c r="E33" s="119">
        <f>SUM(E34,E37)</f>
        <v>7623.2</v>
      </c>
      <c r="F33" s="92">
        <f>SUM(F34,F37)</f>
        <v>6405</v>
      </c>
      <c r="G33" s="119">
        <f>SUM(G34,G37)</f>
        <v>7133.5199999999995</v>
      </c>
      <c r="H33" s="139">
        <f t="shared" si="11"/>
        <v>111.37423887587821</v>
      </c>
      <c r="I33" s="139">
        <f>(G32/E32)*100</f>
        <v>63.94752457460573</v>
      </c>
    </row>
    <row r="34" spans="1:9" ht="38.25" customHeight="1" x14ac:dyDescent="0.25">
      <c r="A34" s="72"/>
      <c r="B34" s="73">
        <v>661</v>
      </c>
      <c r="C34" s="73"/>
      <c r="D34" s="43" t="s">
        <v>111</v>
      </c>
      <c r="E34" s="120">
        <f t="shared" ref="E34:G34" si="16">SUM(E35:E36)</f>
        <v>6251.44</v>
      </c>
      <c r="F34" s="69">
        <f t="shared" ref="F34" si="17">SUM(F35:F36)</f>
        <v>5565</v>
      </c>
      <c r="G34" s="120">
        <f t="shared" si="16"/>
        <v>5545.2699999999995</v>
      </c>
      <c r="H34" s="140">
        <f t="shared" si="11"/>
        <v>99.645462713387232</v>
      </c>
      <c r="I34" s="140">
        <f>(G34/E34)*100</f>
        <v>88.7038826254431</v>
      </c>
    </row>
    <row r="35" spans="1:9" ht="15.75" customHeight="1" x14ac:dyDescent="0.25">
      <c r="A35" s="13"/>
      <c r="B35" s="13">
        <v>6614</v>
      </c>
      <c r="C35" s="14"/>
      <c r="D35" s="36" t="s">
        <v>112</v>
      </c>
      <c r="E35" s="122">
        <v>81.489999999999995</v>
      </c>
      <c r="F35" s="10">
        <v>15</v>
      </c>
      <c r="G35" s="122">
        <v>40.200000000000003</v>
      </c>
      <c r="H35" s="141">
        <f t="shared" si="11"/>
        <v>268</v>
      </c>
      <c r="I35" s="141">
        <f t="shared" ref="I35:I36" si="18">(G35/E35)*100</f>
        <v>49.331206282979508</v>
      </c>
    </row>
    <row r="36" spans="1:9" x14ac:dyDescent="0.25">
      <c r="A36" s="13"/>
      <c r="B36" s="13">
        <v>6615</v>
      </c>
      <c r="C36" s="14"/>
      <c r="D36" s="36" t="s">
        <v>113</v>
      </c>
      <c r="E36" s="122">
        <v>6169.95</v>
      </c>
      <c r="F36" s="10">
        <v>5550</v>
      </c>
      <c r="G36" s="122">
        <v>5505.07</v>
      </c>
      <c r="H36" s="141">
        <f t="shared" si="11"/>
        <v>99.190450450450442</v>
      </c>
      <c r="I36" s="141">
        <f t="shared" si="18"/>
        <v>89.223899707453057</v>
      </c>
    </row>
    <row r="37" spans="1:9" ht="25.5" x14ac:dyDescent="0.25">
      <c r="A37" s="75"/>
      <c r="B37" s="75">
        <v>663</v>
      </c>
      <c r="C37" s="76"/>
      <c r="D37" s="43" t="s">
        <v>114</v>
      </c>
      <c r="E37" s="123">
        <f t="shared" ref="E37:G37" si="19">SUM(E38:E39)</f>
        <v>1371.76</v>
      </c>
      <c r="F37" s="74">
        <f t="shared" ref="F37" si="20">SUM(F38:F39)</f>
        <v>840</v>
      </c>
      <c r="G37" s="123">
        <f t="shared" si="19"/>
        <v>1588.25</v>
      </c>
      <c r="H37" s="140">
        <f t="shared" si="11"/>
        <v>189.07738095238096</v>
      </c>
      <c r="I37" s="140">
        <f>(G37/E37)*100</f>
        <v>115.78191520382575</v>
      </c>
    </row>
    <row r="38" spans="1:9" x14ac:dyDescent="0.25">
      <c r="A38" s="13"/>
      <c r="B38" s="13">
        <v>6631</v>
      </c>
      <c r="C38" s="14"/>
      <c r="D38" s="36" t="s">
        <v>115</v>
      </c>
      <c r="E38" s="122">
        <v>319</v>
      </c>
      <c r="F38" s="10">
        <v>840</v>
      </c>
      <c r="G38" s="122">
        <v>1588.25</v>
      </c>
      <c r="H38" s="141">
        <f t="shared" si="11"/>
        <v>189.07738095238096</v>
      </c>
      <c r="I38" s="141">
        <f t="shared" ref="I38:I41" si="21">(G38/E38)*100</f>
        <v>497.88401253918499</v>
      </c>
    </row>
    <row r="39" spans="1:9" x14ac:dyDescent="0.25">
      <c r="A39" s="13"/>
      <c r="B39" s="13">
        <v>6632</v>
      </c>
      <c r="C39" s="14"/>
      <c r="D39" s="36" t="s">
        <v>116</v>
      </c>
      <c r="E39" s="122">
        <v>1052.76</v>
      </c>
      <c r="F39" s="10"/>
      <c r="G39" s="122"/>
      <c r="H39" s="141" t="e">
        <f t="shared" si="11"/>
        <v>#DIV/0!</v>
      </c>
      <c r="I39" s="141">
        <f t="shared" si="21"/>
        <v>0</v>
      </c>
    </row>
    <row r="40" spans="1:9" x14ac:dyDescent="0.25">
      <c r="A40" s="85"/>
      <c r="B40" s="82"/>
      <c r="C40" s="83">
        <v>31</v>
      </c>
      <c r="D40" s="83" t="s">
        <v>28</v>
      </c>
      <c r="E40" s="124">
        <v>6251.44</v>
      </c>
      <c r="F40" s="84">
        <v>5565</v>
      </c>
      <c r="G40" s="129">
        <v>5545.27</v>
      </c>
      <c r="H40" s="142">
        <f>(G40/F40)*100</f>
        <v>99.645462713387246</v>
      </c>
      <c r="I40" s="142">
        <f t="shared" si="21"/>
        <v>88.703882625443114</v>
      </c>
    </row>
    <row r="41" spans="1:9" x14ac:dyDescent="0.25">
      <c r="A41" s="85"/>
      <c r="B41" s="82"/>
      <c r="C41" s="83">
        <v>61</v>
      </c>
      <c r="D41" s="83" t="s">
        <v>127</v>
      </c>
      <c r="E41" s="124">
        <v>1371.76</v>
      </c>
      <c r="F41" s="84">
        <v>840</v>
      </c>
      <c r="G41" s="129">
        <v>1588.25</v>
      </c>
      <c r="H41" s="142">
        <f>(G41/F41)*100</f>
        <v>189.07738095238096</v>
      </c>
      <c r="I41" s="142">
        <f t="shared" si="21"/>
        <v>115.78191520382575</v>
      </c>
    </row>
    <row r="42" spans="1:9" ht="24.75" customHeight="1" x14ac:dyDescent="0.25">
      <c r="A42" s="99"/>
      <c r="B42" s="96">
        <v>67</v>
      </c>
      <c r="C42" s="97"/>
      <c r="D42" s="100" t="s">
        <v>117</v>
      </c>
      <c r="E42" s="126">
        <f>SUM(E43)</f>
        <v>56476.61</v>
      </c>
      <c r="F42" s="46">
        <f>SUM(F43)</f>
        <v>67817</v>
      </c>
      <c r="G42" s="126">
        <f>SUM(G43)</f>
        <v>65802.11</v>
      </c>
      <c r="H42" s="139">
        <f>(G42/F42)*100</f>
        <v>97.028930799062181</v>
      </c>
      <c r="I42" s="139">
        <f>(G42/E42)*100</f>
        <v>116.5121454704877</v>
      </c>
    </row>
    <row r="43" spans="1:9" ht="38.25" x14ac:dyDescent="0.25">
      <c r="A43" s="75"/>
      <c r="B43" s="75">
        <v>671</v>
      </c>
      <c r="C43" s="76"/>
      <c r="D43" s="43" t="s">
        <v>118</v>
      </c>
      <c r="E43" s="120">
        <f t="shared" ref="E43:G43" si="22">SUM(E44:E45)</f>
        <v>56476.61</v>
      </c>
      <c r="F43" s="69">
        <f t="shared" ref="F43" si="23">SUM(F44:F45)</f>
        <v>67817</v>
      </c>
      <c r="G43" s="120">
        <f t="shared" si="22"/>
        <v>65802.11</v>
      </c>
      <c r="H43" s="140">
        <f>(G43/F43)*100</f>
        <v>97.028930799062181</v>
      </c>
      <c r="I43" s="140">
        <f>(G43/E43)*100</f>
        <v>116.5121454704877</v>
      </c>
    </row>
    <row r="44" spans="1:9" ht="38.25" x14ac:dyDescent="0.25">
      <c r="A44" s="13"/>
      <c r="B44" s="13">
        <v>6711</v>
      </c>
      <c r="C44" s="14"/>
      <c r="D44" s="36" t="s">
        <v>119</v>
      </c>
      <c r="E44" s="122">
        <v>56476.61</v>
      </c>
      <c r="F44" s="10">
        <v>67817</v>
      </c>
      <c r="G44" s="122">
        <v>65802.11</v>
      </c>
      <c r="H44" s="141">
        <f>(G44/F44)*100</f>
        <v>97.028930799062181</v>
      </c>
      <c r="I44" s="141">
        <f t="shared" ref="I44:I47" si="24">(G44/E44)*100</f>
        <v>116.5121454704877</v>
      </c>
    </row>
    <row r="45" spans="1:9" ht="38.25" x14ac:dyDescent="0.25">
      <c r="A45" s="13"/>
      <c r="B45" s="13">
        <v>6712</v>
      </c>
      <c r="C45" s="14"/>
      <c r="D45" s="36" t="s">
        <v>120</v>
      </c>
      <c r="E45" s="122"/>
      <c r="F45" s="10"/>
      <c r="G45" s="122"/>
      <c r="H45" s="141"/>
      <c r="I45" s="141"/>
    </row>
    <row r="46" spans="1:9" x14ac:dyDescent="0.25">
      <c r="A46" s="82"/>
      <c r="B46" s="82"/>
      <c r="C46" s="83">
        <v>11</v>
      </c>
      <c r="D46" s="83" t="s">
        <v>18</v>
      </c>
      <c r="E46" s="124">
        <v>3899.32</v>
      </c>
      <c r="F46" s="84">
        <v>9025</v>
      </c>
      <c r="G46" s="129">
        <v>9223.83</v>
      </c>
      <c r="H46" s="142">
        <f t="shared" ref="H46:H47" si="25">(G46/F46)*100</f>
        <v>102.20310249307478</v>
      </c>
      <c r="I46" s="142">
        <f t="shared" si="24"/>
        <v>236.5497061026025</v>
      </c>
    </row>
    <row r="47" spans="1:9" x14ac:dyDescent="0.25">
      <c r="A47" s="82"/>
      <c r="B47" s="82"/>
      <c r="C47" s="83">
        <v>44</v>
      </c>
      <c r="D47" s="83" t="s">
        <v>144</v>
      </c>
      <c r="E47" s="124">
        <v>52577.29</v>
      </c>
      <c r="F47" s="84">
        <v>58792</v>
      </c>
      <c r="G47" s="129">
        <v>56578.28</v>
      </c>
      <c r="H47" s="142">
        <f t="shared" si="25"/>
        <v>96.234657776568227</v>
      </c>
      <c r="I47" s="142">
        <f t="shared" si="24"/>
        <v>107.60973036076982</v>
      </c>
    </row>
    <row r="48" spans="1:9" ht="24" customHeight="1" x14ac:dyDescent="0.25">
      <c r="A48" s="99"/>
      <c r="B48" s="96">
        <v>68</v>
      </c>
      <c r="C48" s="97"/>
      <c r="D48" s="100" t="s">
        <v>166</v>
      </c>
      <c r="E48" s="126">
        <f>SUM(E49)</f>
        <v>0</v>
      </c>
      <c r="F48" s="46">
        <f>SUM(F49)</f>
        <v>0</v>
      </c>
      <c r="G48" s="126">
        <f>SUM(G49)</f>
        <v>0</v>
      </c>
      <c r="H48" s="139">
        <v>0</v>
      </c>
      <c r="I48" s="139">
        <v>0</v>
      </c>
    </row>
    <row r="49" spans="1:9" x14ac:dyDescent="0.25">
      <c r="A49" s="75"/>
      <c r="B49" s="75">
        <v>683</v>
      </c>
      <c r="C49" s="76"/>
      <c r="D49" s="43" t="s">
        <v>167</v>
      </c>
      <c r="E49" s="120"/>
      <c r="F49" s="69"/>
      <c r="G49" s="120">
        <f>SUM(G50)</f>
        <v>0</v>
      </c>
      <c r="H49" s="140">
        <v>0</v>
      </c>
      <c r="I49" s="140">
        <v>0</v>
      </c>
    </row>
    <row r="50" spans="1:9" x14ac:dyDescent="0.25">
      <c r="A50" s="13"/>
      <c r="B50" s="13">
        <v>6831</v>
      </c>
      <c r="C50" s="14"/>
      <c r="D50" s="36" t="s">
        <v>168</v>
      </c>
      <c r="E50" s="122"/>
      <c r="F50" s="10"/>
      <c r="G50" s="122"/>
      <c r="H50" s="141">
        <v>0</v>
      </c>
      <c r="I50" s="141">
        <v>0</v>
      </c>
    </row>
    <row r="51" spans="1:9" x14ac:dyDescent="0.25">
      <c r="A51" s="82"/>
      <c r="B51" s="82"/>
      <c r="C51" s="83">
        <v>43</v>
      </c>
      <c r="D51" s="83" t="s">
        <v>35</v>
      </c>
      <c r="E51" s="124"/>
      <c r="F51" s="84"/>
      <c r="G51" s="129"/>
      <c r="H51" s="142">
        <v>0</v>
      </c>
      <c r="I51" s="142">
        <v>0</v>
      </c>
    </row>
    <row r="52" spans="1:9" x14ac:dyDescent="0.25">
      <c r="A52" s="107"/>
      <c r="B52" s="107">
        <v>92</v>
      </c>
      <c r="C52" s="108"/>
      <c r="D52" s="108" t="s">
        <v>145</v>
      </c>
      <c r="E52" s="127">
        <f>E53</f>
        <v>23091.010000000002</v>
      </c>
      <c r="F52" s="109">
        <f>F53</f>
        <v>16105</v>
      </c>
      <c r="G52" s="127">
        <f t="shared" ref="G52" si="26">G53</f>
        <v>16104.51</v>
      </c>
      <c r="H52" s="159">
        <f>(G52/F52)*100</f>
        <v>99.996957466625275</v>
      </c>
      <c r="I52" s="159">
        <f>(G52/E52)*100</f>
        <v>69.743636159700245</v>
      </c>
    </row>
    <row r="53" spans="1:9" x14ac:dyDescent="0.25">
      <c r="A53" s="107"/>
      <c r="B53" s="107">
        <v>922</v>
      </c>
      <c r="C53" s="108"/>
      <c r="D53" s="108" t="s">
        <v>146</v>
      </c>
      <c r="E53" s="127">
        <f>SUM(E54:E60)</f>
        <v>23091.010000000002</v>
      </c>
      <c r="F53" s="109">
        <f>SUM(F54:F60)</f>
        <v>16105</v>
      </c>
      <c r="G53" s="127">
        <f t="shared" ref="G53" si="27">SUM(G54:G60)</f>
        <v>16104.51</v>
      </c>
      <c r="H53" s="159">
        <f>(G53/F53)*100</f>
        <v>99.996957466625275</v>
      </c>
      <c r="I53" s="159">
        <f>(G53/E53)*100</f>
        <v>69.743636159700245</v>
      </c>
    </row>
    <row r="54" spans="1:9" x14ac:dyDescent="0.25">
      <c r="A54" s="82"/>
      <c r="B54" s="82"/>
      <c r="C54" s="83">
        <v>11</v>
      </c>
      <c r="D54" s="83" t="s">
        <v>18</v>
      </c>
      <c r="E54" s="124">
        <v>-204.28</v>
      </c>
      <c r="F54" s="84">
        <v>-395</v>
      </c>
      <c r="G54" s="129">
        <v>-394.52</v>
      </c>
      <c r="H54" s="142">
        <f>(G54/F54)*100</f>
        <v>99.878481012658227</v>
      </c>
      <c r="I54" s="142">
        <f t="shared" ref="I54:I60" si="28">(G54/E54)*100</f>
        <v>193.12708047777559</v>
      </c>
    </row>
    <row r="55" spans="1:9" x14ac:dyDescent="0.25">
      <c r="A55" s="85"/>
      <c r="B55" s="82"/>
      <c r="C55" s="83">
        <v>31</v>
      </c>
      <c r="D55" s="105" t="s">
        <v>28</v>
      </c>
      <c r="E55" s="124">
        <v>123.2</v>
      </c>
      <c r="F55" s="84">
        <v>1422</v>
      </c>
      <c r="G55" s="129">
        <v>1422.38</v>
      </c>
      <c r="H55" s="142">
        <f t="shared" ref="H55:H60" si="29">(G55/F55)*100</f>
        <v>100.02672292545711</v>
      </c>
      <c r="I55" s="142">
        <f t="shared" si="28"/>
        <v>1154.5292207792209</v>
      </c>
    </row>
    <row r="56" spans="1:9" x14ac:dyDescent="0.25">
      <c r="A56" s="85"/>
      <c r="B56" s="82"/>
      <c r="C56" s="83">
        <v>43</v>
      </c>
      <c r="D56" s="83" t="s">
        <v>35</v>
      </c>
      <c r="E56" s="124">
        <v>-4228.62</v>
      </c>
      <c r="F56" s="84">
        <v>-2368</v>
      </c>
      <c r="G56" s="129">
        <v>-2368.0500000000002</v>
      </c>
      <c r="H56" s="142">
        <f t="shared" si="29"/>
        <v>100.0021114864865</v>
      </c>
      <c r="I56" s="142">
        <f t="shared" si="28"/>
        <v>56.00053918299588</v>
      </c>
    </row>
    <row r="57" spans="1:9" x14ac:dyDescent="0.25">
      <c r="A57" s="85"/>
      <c r="B57" s="82"/>
      <c r="C57" s="83">
        <v>44</v>
      </c>
      <c r="D57" s="83" t="s">
        <v>144</v>
      </c>
      <c r="E57" s="124">
        <v>5996.92</v>
      </c>
      <c r="F57" s="84">
        <v>1128</v>
      </c>
      <c r="G57" s="129">
        <v>1127.8800000000001</v>
      </c>
      <c r="H57" s="142">
        <f t="shared" si="29"/>
        <v>99.989361702127667</v>
      </c>
      <c r="I57" s="142">
        <f t="shared" si="28"/>
        <v>18.807654596025962</v>
      </c>
    </row>
    <row r="58" spans="1:9" x14ac:dyDescent="0.25">
      <c r="A58" s="85"/>
      <c r="B58" s="82"/>
      <c r="C58" s="83">
        <v>51</v>
      </c>
      <c r="D58" s="83" t="s">
        <v>98</v>
      </c>
      <c r="E58" s="124">
        <v>23702.22</v>
      </c>
      <c r="F58" s="84">
        <v>2396</v>
      </c>
      <c r="G58" s="129">
        <v>2394.73</v>
      </c>
      <c r="H58" s="142">
        <f t="shared" si="29"/>
        <v>99.946994991652758</v>
      </c>
      <c r="I58" s="142">
        <f t="shared" si="28"/>
        <v>10.103399597168535</v>
      </c>
    </row>
    <row r="59" spans="1:9" x14ac:dyDescent="0.25">
      <c r="A59" s="85"/>
      <c r="B59" s="82"/>
      <c r="C59" s="83">
        <v>52</v>
      </c>
      <c r="D59" s="83" t="s">
        <v>34</v>
      </c>
      <c r="E59" s="124">
        <v>-2303.1</v>
      </c>
      <c r="F59" s="84">
        <v>13922</v>
      </c>
      <c r="G59" s="129">
        <v>13922.09</v>
      </c>
      <c r="H59" s="142">
        <f t="shared" si="29"/>
        <v>100.00064645884213</v>
      </c>
      <c r="I59" s="142">
        <f t="shared" si="28"/>
        <v>-604.49350874907736</v>
      </c>
    </row>
    <row r="60" spans="1:9" x14ac:dyDescent="0.25">
      <c r="A60" s="85"/>
      <c r="B60" s="82"/>
      <c r="C60" s="83">
        <v>61</v>
      </c>
      <c r="D60" s="105" t="s">
        <v>127</v>
      </c>
      <c r="E60" s="124">
        <v>4.67</v>
      </c>
      <c r="F60" s="84">
        <v>0</v>
      </c>
      <c r="G60" s="129"/>
      <c r="H60" s="142" t="e">
        <f t="shared" si="29"/>
        <v>#DIV/0!</v>
      </c>
      <c r="I60" s="142">
        <f t="shared" si="28"/>
        <v>0</v>
      </c>
    </row>
    <row r="61" spans="1:9" x14ac:dyDescent="0.25">
      <c r="A61" s="101"/>
      <c r="B61" s="102" t="s">
        <v>121</v>
      </c>
      <c r="C61" s="103"/>
      <c r="D61" s="103"/>
      <c r="E61" s="128">
        <f>SUM(E11+E23+E29+E33+E42+E52)</f>
        <v>964860.48</v>
      </c>
      <c r="F61" s="104">
        <f>SUM(F11+F23+F29+F33+F42+F52)</f>
        <v>1158421</v>
      </c>
      <c r="G61" s="128">
        <f>SUM(G11+G23+G29+G33+G42+G52)</f>
        <v>1153668.7500000002</v>
      </c>
      <c r="H61" s="138">
        <f>(G61/F61)*100</f>
        <v>99.589764860961623</v>
      </c>
      <c r="I61" s="138">
        <f>(G61/E61)*100</f>
        <v>119.56845304722195</v>
      </c>
    </row>
    <row r="63" spans="1:9" ht="15.75" x14ac:dyDescent="0.25">
      <c r="A63" s="191" t="s">
        <v>19</v>
      </c>
      <c r="B63" s="192"/>
      <c r="C63" s="192"/>
      <c r="D63" s="192"/>
      <c r="E63" s="192"/>
      <c r="F63" s="192"/>
      <c r="G63" s="192"/>
      <c r="H63" s="192"/>
      <c r="I63" s="192"/>
    </row>
    <row r="64" spans="1:9" ht="18" x14ac:dyDescent="0.25">
      <c r="A64" s="5"/>
      <c r="B64" s="5"/>
      <c r="C64" s="5"/>
      <c r="D64" s="5"/>
      <c r="E64" s="5"/>
      <c r="F64" s="5"/>
      <c r="G64" s="5"/>
      <c r="H64" s="5"/>
      <c r="I64" s="6"/>
    </row>
    <row r="65" spans="1:9" ht="25.5" x14ac:dyDescent="0.25">
      <c r="A65" s="21" t="s">
        <v>14</v>
      </c>
      <c r="B65" s="20" t="s">
        <v>15</v>
      </c>
      <c r="C65" s="20" t="s">
        <v>16</v>
      </c>
      <c r="D65" s="20" t="s">
        <v>20</v>
      </c>
      <c r="E65" s="20" t="s">
        <v>190</v>
      </c>
      <c r="F65" s="21" t="s">
        <v>97</v>
      </c>
      <c r="G65" s="20" t="s">
        <v>191</v>
      </c>
      <c r="H65" s="137" t="s">
        <v>192</v>
      </c>
      <c r="I65" s="137" t="s">
        <v>193</v>
      </c>
    </row>
    <row r="66" spans="1:9" x14ac:dyDescent="0.25">
      <c r="A66" s="88">
        <v>3</v>
      </c>
      <c r="B66" s="88"/>
      <c r="C66" s="88"/>
      <c r="D66" s="53" t="s">
        <v>21</v>
      </c>
      <c r="E66" s="118">
        <f t="shared" ref="E66" si="30">SUM(E67+E83+E124+E133)</f>
        <v>935729.91000000015</v>
      </c>
      <c r="F66" s="54">
        <f>SUM(F67+F83+F124+F133+F139)</f>
        <v>1128022</v>
      </c>
      <c r="G66" s="118">
        <f>SUM(G67+G83+G124+G133+G139)</f>
        <v>1124703.6600000001</v>
      </c>
      <c r="H66" s="138">
        <f t="shared" ref="H66:H74" si="31">(G66/F66)*100</f>
        <v>99.705826659409141</v>
      </c>
      <c r="I66" s="138">
        <f>(G66/E66)*100</f>
        <v>120.19533072315707</v>
      </c>
    </row>
    <row r="67" spans="1:9" x14ac:dyDescent="0.25">
      <c r="A67" s="77"/>
      <c r="B67" s="78">
        <v>31</v>
      </c>
      <c r="C67" s="78"/>
      <c r="D67" s="45" t="s">
        <v>22</v>
      </c>
      <c r="E67" s="119">
        <f>SUM(E68,E72,E74)</f>
        <v>743115.49000000011</v>
      </c>
      <c r="F67" s="92">
        <f t="shared" ref="F67" si="32">SUM(F68,F72,F74)</f>
        <v>894644</v>
      </c>
      <c r="G67" s="119">
        <f t="shared" ref="G67" si="33">SUM(G68,G72,G74)</f>
        <v>892880.17</v>
      </c>
      <c r="H67" s="139">
        <f t="shared" si="31"/>
        <v>99.802845601155326</v>
      </c>
      <c r="I67" s="139">
        <f>(G67/E67)*100</f>
        <v>120.15362107443084</v>
      </c>
    </row>
    <row r="68" spans="1:9" x14ac:dyDescent="0.25">
      <c r="A68" s="72"/>
      <c r="B68" s="73">
        <v>311</v>
      </c>
      <c r="C68" s="73"/>
      <c r="D68" s="43" t="s">
        <v>38</v>
      </c>
      <c r="E68" s="120">
        <f t="shared" ref="E68:G68" si="34">SUM(E69:E71)</f>
        <v>618481.67000000004</v>
      </c>
      <c r="F68" s="69">
        <f t="shared" ref="F68" si="35">SUM(F69:F71)</f>
        <v>736498</v>
      </c>
      <c r="G68" s="120">
        <f t="shared" si="34"/>
        <v>734568.78</v>
      </c>
      <c r="H68" s="140">
        <f t="shared" si="31"/>
        <v>99.73805495737939</v>
      </c>
      <c r="I68" s="140">
        <f>(G68/E68)*100</f>
        <v>118.76969288354171</v>
      </c>
    </row>
    <row r="69" spans="1:9" x14ac:dyDescent="0.25">
      <c r="A69" s="13"/>
      <c r="B69" s="13">
        <v>3111</v>
      </c>
      <c r="C69" s="14"/>
      <c r="D69" s="36" t="s">
        <v>50</v>
      </c>
      <c r="E69" s="122">
        <v>599011.17000000004</v>
      </c>
      <c r="F69" s="11">
        <v>717898</v>
      </c>
      <c r="G69" s="130">
        <v>716105.12</v>
      </c>
      <c r="H69" s="141">
        <f t="shared" si="31"/>
        <v>99.750259786209185</v>
      </c>
      <c r="I69" s="141">
        <f t="shared" ref="I69:I73" si="36">(G69/E69)*100</f>
        <v>119.54787420742086</v>
      </c>
    </row>
    <row r="70" spans="1:9" x14ac:dyDescent="0.25">
      <c r="A70" s="13"/>
      <c r="B70" s="13">
        <v>3113</v>
      </c>
      <c r="C70" s="14"/>
      <c r="D70" s="36" t="s">
        <v>51</v>
      </c>
      <c r="E70" s="122">
        <v>16267.79</v>
      </c>
      <c r="F70" s="11">
        <v>15200</v>
      </c>
      <c r="G70" s="130">
        <v>15106.99</v>
      </c>
      <c r="H70" s="141">
        <f t="shared" si="31"/>
        <v>99.388092105263155</v>
      </c>
      <c r="I70" s="141">
        <f t="shared" si="36"/>
        <v>92.864427190171497</v>
      </c>
    </row>
    <row r="71" spans="1:9" x14ac:dyDescent="0.25">
      <c r="A71" s="13"/>
      <c r="B71" s="13">
        <v>3114</v>
      </c>
      <c r="C71" s="14"/>
      <c r="D71" s="36" t="s">
        <v>52</v>
      </c>
      <c r="E71" s="122">
        <v>3202.71</v>
      </c>
      <c r="F71" s="11">
        <v>3400</v>
      </c>
      <c r="G71" s="130">
        <v>3356.67</v>
      </c>
      <c r="H71" s="141">
        <f t="shared" si="31"/>
        <v>98.725588235294111</v>
      </c>
      <c r="I71" s="141">
        <f t="shared" si="36"/>
        <v>104.80717892035183</v>
      </c>
    </row>
    <row r="72" spans="1:9" x14ac:dyDescent="0.25">
      <c r="A72" s="75"/>
      <c r="B72" s="75">
        <v>312</v>
      </c>
      <c r="C72" s="76"/>
      <c r="D72" s="43" t="s">
        <v>53</v>
      </c>
      <c r="E72" s="123">
        <f t="shared" ref="E72:G72" si="37">E73</f>
        <v>26215.03</v>
      </c>
      <c r="F72" s="74">
        <f t="shared" si="37"/>
        <v>38703</v>
      </c>
      <c r="G72" s="123">
        <f t="shared" si="37"/>
        <v>39365.480000000003</v>
      </c>
      <c r="H72" s="140">
        <f t="shared" si="31"/>
        <v>101.7117019352505</v>
      </c>
      <c r="I72" s="140">
        <f>(G72/E72)*100</f>
        <v>150.1637800910394</v>
      </c>
    </row>
    <row r="73" spans="1:9" x14ac:dyDescent="0.25">
      <c r="A73" s="13"/>
      <c r="B73" s="13">
        <v>3121</v>
      </c>
      <c r="C73" s="14"/>
      <c r="D73" s="36" t="s">
        <v>54</v>
      </c>
      <c r="E73" s="122">
        <v>26215.03</v>
      </c>
      <c r="F73" s="11">
        <v>38703</v>
      </c>
      <c r="G73" s="130">
        <v>39365.480000000003</v>
      </c>
      <c r="H73" s="141">
        <f t="shared" si="31"/>
        <v>101.7117019352505</v>
      </c>
      <c r="I73" s="141">
        <f t="shared" si="36"/>
        <v>150.1637800910394</v>
      </c>
    </row>
    <row r="74" spans="1:9" x14ac:dyDescent="0.25">
      <c r="A74" s="75"/>
      <c r="B74" s="75">
        <v>313</v>
      </c>
      <c r="C74" s="76"/>
      <c r="D74" s="43" t="s">
        <v>39</v>
      </c>
      <c r="E74" s="120">
        <f>SUM(E75:E77)</f>
        <v>98418.790000000008</v>
      </c>
      <c r="F74" s="69">
        <f t="shared" ref="F74" si="38">SUM(F75:F77)</f>
        <v>119443</v>
      </c>
      <c r="G74" s="120">
        <f t="shared" ref="G74" si="39">SUM(G75:G77)</f>
        <v>118945.91</v>
      </c>
      <c r="H74" s="140">
        <f t="shared" si="31"/>
        <v>99.583826595112313</v>
      </c>
      <c r="I74" s="140">
        <f>(G74/E74)*100</f>
        <v>120.85691157145905</v>
      </c>
    </row>
    <row r="75" spans="1:9" ht="25.5" x14ac:dyDescent="0.25">
      <c r="A75" s="13"/>
      <c r="B75" s="13">
        <v>3131</v>
      </c>
      <c r="C75" s="14"/>
      <c r="D75" s="36" t="s">
        <v>55</v>
      </c>
      <c r="E75" s="122"/>
      <c r="F75" s="11"/>
      <c r="G75" s="130"/>
      <c r="H75" s="141">
        <v>0</v>
      </c>
      <c r="I75" s="141">
        <v>0</v>
      </c>
    </row>
    <row r="76" spans="1:9" ht="25.5" x14ac:dyDescent="0.25">
      <c r="A76" s="13"/>
      <c r="B76" s="13">
        <v>3132</v>
      </c>
      <c r="C76" s="14"/>
      <c r="D76" s="36" t="s">
        <v>56</v>
      </c>
      <c r="E76" s="122">
        <v>98329.82</v>
      </c>
      <c r="F76" s="11">
        <v>119443</v>
      </c>
      <c r="G76" s="130">
        <v>118945.91</v>
      </c>
      <c r="H76" s="141">
        <f>(G76/F76)*100</f>
        <v>99.583826595112313</v>
      </c>
      <c r="I76" s="141">
        <f t="shared" ref="I76:I82" si="40">(G76/E76)*100</f>
        <v>120.96626435398743</v>
      </c>
    </row>
    <row r="77" spans="1:9" x14ac:dyDescent="0.25">
      <c r="A77" s="13"/>
      <c r="B77" s="13">
        <v>3133</v>
      </c>
      <c r="C77" s="14"/>
      <c r="D77" s="36" t="s">
        <v>136</v>
      </c>
      <c r="E77" s="122">
        <v>88.97</v>
      </c>
      <c r="F77" s="11"/>
      <c r="G77" s="130"/>
      <c r="H77" s="141" t="e">
        <f>(G77/F77)*100</f>
        <v>#DIV/0!</v>
      </c>
      <c r="I77" s="141">
        <f t="shared" si="40"/>
        <v>0</v>
      </c>
    </row>
    <row r="78" spans="1:9" x14ac:dyDescent="0.25">
      <c r="A78" s="82"/>
      <c r="B78" s="82"/>
      <c r="C78" s="83">
        <v>11</v>
      </c>
      <c r="D78" s="83" t="s">
        <v>18</v>
      </c>
      <c r="E78" s="124">
        <v>3512.65</v>
      </c>
      <c r="F78" s="84">
        <v>8986</v>
      </c>
      <c r="G78" s="129">
        <v>9178.0400000000009</v>
      </c>
      <c r="H78" s="142">
        <f t="shared" ref="H78:H82" si="41">(G78/F78)*100</f>
        <v>102.13710215891388</v>
      </c>
      <c r="I78" s="142">
        <f t="shared" si="40"/>
        <v>261.28535436209131</v>
      </c>
    </row>
    <row r="79" spans="1:9" x14ac:dyDescent="0.25">
      <c r="A79" s="82"/>
      <c r="B79" s="82"/>
      <c r="C79" s="83">
        <v>31</v>
      </c>
      <c r="D79" s="105" t="s">
        <v>28</v>
      </c>
      <c r="E79" s="124">
        <v>437.47</v>
      </c>
      <c r="F79" s="84">
        <v>65</v>
      </c>
      <c r="G79" s="129">
        <v>97.8</v>
      </c>
      <c r="H79" s="142">
        <f t="shared" si="41"/>
        <v>150.46153846153845</v>
      </c>
      <c r="I79" s="142">
        <f t="shared" si="40"/>
        <v>22.355818684709806</v>
      </c>
    </row>
    <row r="80" spans="1:9" x14ac:dyDescent="0.25">
      <c r="A80" s="85"/>
      <c r="B80" s="82"/>
      <c r="C80" s="83">
        <v>43</v>
      </c>
      <c r="D80" s="83" t="s">
        <v>35</v>
      </c>
      <c r="E80" s="124">
        <v>7615.37</v>
      </c>
      <c r="F80" s="84">
        <v>7810</v>
      </c>
      <c r="G80" s="129">
        <v>7795.2</v>
      </c>
      <c r="H80" s="142">
        <f t="shared" si="41"/>
        <v>99.810499359795131</v>
      </c>
      <c r="I80" s="142">
        <f t="shared" si="40"/>
        <v>102.36140857240028</v>
      </c>
    </row>
    <row r="81" spans="1:9" x14ac:dyDescent="0.25">
      <c r="A81" s="85"/>
      <c r="B81" s="82"/>
      <c r="C81" s="83">
        <v>51</v>
      </c>
      <c r="D81" s="83" t="s">
        <v>98</v>
      </c>
      <c r="E81" s="124">
        <v>13290.78</v>
      </c>
      <c r="F81" s="84">
        <v>14360</v>
      </c>
      <c r="G81" s="129">
        <v>14266.16</v>
      </c>
      <c r="H81" s="142">
        <f t="shared" si="41"/>
        <v>99.346518105849583</v>
      </c>
      <c r="I81" s="142">
        <f t="shared" si="40"/>
        <v>107.33877168984813</v>
      </c>
    </row>
    <row r="82" spans="1:9" x14ac:dyDescent="0.25">
      <c r="A82" s="85"/>
      <c r="B82" s="82"/>
      <c r="C82" s="83">
        <v>52</v>
      </c>
      <c r="D82" s="83" t="s">
        <v>34</v>
      </c>
      <c r="E82" s="124">
        <v>718259.22</v>
      </c>
      <c r="F82" s="84">
        <v>863423</v>
      </c>
      <c r="G82" s="129">
        <v>861542.97</v>
      </c>
      <c r="H82" s="142">
        <f t="shared" si="41"/>
        <v>99.782258522184378</v>
      </c>
      <c r="I82" s="142">
        <f t="shared" si="40"/>
        <v>119.94875192830801</v>
      </c>
    </row>
    <row r="83" spans="1:9" x14ac:dyDescent="0.25">
      <c r="A83" s="79"/>
      <c r="B83" s="80">
        <v>32</v>
      </c>
      <c r="C83" s="81"/>
      <c r="D83" s="45" t="s">
        <v>27</v>
      </c>
      <c r="E83" s="119">
        <f>SUM(E84,E89,E97,E107,E109)</f>
        <v>176607.94</v>
      </c>
      <c r="F83" s="92">
        <f t="shared" ref="F83" si="42">SUM(F84,F89,F97,F107,F109)</f>
        <v>217868</v>
      </c>
      <c r="G83" s="119">
        <f t="shared" ref="G83" si="43">SUM(G84,G89,G97,G107,G109)</f>
        <v>216510.79</v>
      </c>
      <c r="H83" s="139">
        <f t="shared" ref="H83:H89" si="44">(G83/F83)*100</f>
        <v>99.377049406062383</v>
      </c>
      <c r="I83" s="139">
        <f>(G83/E83)*100</f>
        <v>122.59402946436045</v>
      </c>
    </row>
    <row r="84" spans="1:9" x14ac:dyDescent="0.25">
      <c r="A84" s="67"/>
      <c r="B84" s="68">
        <v>321</v>
      </c>
      <c r="C84" s="66"/>
      <c r="D84" s="43" t="s">
        <v>40</v>
      </c>
      <c r="E84" s="120">
        <f t="shared" ref="E84:G84" si="45">SUM(E85:E88)</f>
        <v>44865.39</v>
      </c>
      <c r="F84" s="69">
        <f t="shared" si="45"/>
        <v>49630</v>
      </c>
      <c r="G84" s="120">
        <f t="shared" si="45"/>
        <v>49719.979999999989</v>
      </c>
      <c r="H84" s="140">
        <f t="shared" si="44"/>
        <v>100.18130163207735</v>
      </c>
      <c r="I84" s="140">
        <f>(G84/E84)*100</f>
        <v>110.82034503656379</v>
      </c>
    </row>
    <row r="85" spans="1:9" x14ac:dyDescent="0.25">
      <c r="A85" s="59"/>
      <c r="B85" s="16">
        <v>3211</v>
      </c>
      <c r="C85" s="14"/>
      <c r="D85" s="36" t="s">
        <v>57</v>
      </c>
      <c r="E85" s="130">
        <v>2889.2</v>
      </c>
      <c r="F85" s="11">
        <v>4275</v>
      </c>
      <c r="G85" s="130">
        <v>4370.16</v>
      </c>
      <c r="H85" s="141">
        <f t="shared" si="44"/>
        <v>102.22596491228072</v>
      </c>
      <c r="I85" s="141">
        <f t="shared" ref="I85:I88" si="46">(G85/E85)*100</f>
        <v>151.2584798560155</v>
      </c>
    </row>
    <row r="86" spans="1:9" ht="25.5" x14ac:dyDescent="0.25">
      <c r="A86" s="59"/>
      <c r="B86" s="13">
        <v>3212</v>
      </c>
      <c r="C86" s="14"/>
      <c r="D86" s="36" t="s">
        <v>58</v>
      </c>
      <c r="E86" s="130">
        <v>28765.58</v>
      </c>
      <c r="F86" s="11">
        <v>33540</v>
      </c>
      <c r="G86" s="130">
        <v>33456.49</v>
      </c>
      <c r="H86" s="141">
        <f t="shared" si="44"/>
        <v>99.7510137149672</v>
      </c>
      <c r="I86" s="141">
        <f t="shared" si="46"/>
        <v>116.30737151832153</v>
      </c>
    </row>
    <row r="87" spans="1:9" x14ac:dyDescent="0.25">
      <c r="A87" s="59"/>
      <c r="B87" s="13">
        <v>3213</v>
      </c>
      <c r="C87" s="14"/>
      <c r="D87" s="36" t="s">
        <v>59</v>
      </c>
      <c r="E87" s="130">
        <v>12974.23</v>
      </c>
      <c r="F87" s="11">
        <v>11585</v>
      </c>
      <c r="G87" s="130">
        <v>11646.13</v>
      </c>
      <c r="H87" s="141">
        <f t="shared" si="44"/>
        <v>100.52766508416056</v>
      </c>
      <c r="I87" s="141">
        <f t="shared" si="46"/>
        <v>89.763554368929789</v>
      </c>
    </row>
    <row r="88" spans="1:9" ht="25.5" x14ac:dyDescent="0.25">
      <c r="A88" s="59"/>
      <c r="B88" s="13">
        <v>3214</v>
      </c>
      <c r="C88" s="14"/>
      <c r="D88" s="36" t="s">
        <v>60</v>
      </c>
      <c r="E88" s="130">
        <v>236.38</v>
      </c>
      <c r="F88" s="11">
        <v>230</v>
      </c>
      <c r="G88" s="130">
        <v>247.2</v>
      </c>
      <c r="H88" s="141">
        <f t="shared" si="44"/>
        <v>107.47826086956522</v>
      </c>
      <c r="I88" s="141">
        <f t="shared" si="46"/>
        <v>104.57737541247145</v>
      </c>
    </row>
    <row r="89" spans="1:9" x14ac:dyDescent="0.25">
      <c r="A89" s="64"/>
      <c r="B89" s="65">
        <v>322</v>
      </c>
      <c r="C89" s="66"/>
      <c r="D89" s="43" t="s">
        <v>41</v>
      </c>
      <c r="E89" s="120">
        <f>SUM(E90:E96)</f>
        <v>86472.58</v>
      </c>
      <c r="F89" s="69">
        <f>SUM(F90:F96)</f>
        <v>111036</v>
      </c>
      <c r="G89" s="120">
        <f>SUM(G90:G96)</f>
        <v>110888.73000000001</v>
      </c>
      <c r="H89" s="140">
        <f t="shared" si="44"/>
        <v>99.867367340322062</v>
      </c>
      <c r="I89" s="140">
        <f>(G89/E89)*100</f>
        <v>128.23571356376786</v>
      </c>
    </row>
    <row r="90" spans="1:9" ht="25.5" x14ac:dyDescent="0.25">
      <c r="A90" s="58"/>
      <c r="B90" s="13">
        <v>3221</v>
      </c>
      <c r="C90" s="14"/>
      <c r="D90" s="36" t="s">
        <v>61</v>
      </c>
      <c r="E90" s="130">
        <v>10646.43</v>
      </c>
      <c r="F90" s="11">
        <v>12460</v>
      </c>
      <c r="G90" s="130">
        <v>12209.5</v>
      </c>
      <c r="H90" s="141">
        <f t="shared" ref="H90:H96" si="47">(G90/F90)*100</f>
        <v>97.989566613162111</v>
      </c>
      <c r="I90" s="141">
        <f t="shared" ref="I90:I94" si="48">(G90/E90)*100</f>
        <v>114.68163506452397</v>
      </c>
    </row>
    <row r="91" spans="1:9" x14ac:dyDescent="0.25">
      <c r="A91" s="57"/>
      <c r="B91" s="13">
        <v>3222</v>
      </c>
      <c r="C91" s="14"/>
      <c r="D91" s="36" t="s">
        <v>62</v>
      </c>
      <c r="E91" s="130">
        <v>45908.56</v>
      </c>
      <c r="F91" s="11">
        <v>67616</v>
      </c>
      <c r="G91" s="130">
        <v>66862.95</v>
      </c>
      <c r="H91" s="141">
        <f t="shared" si="47"/>
        <v>98.886284311405575</v>
      </c>
      <c r="I91" s="141">
        <f t="shared" si="48"/>
        <v>145.64375358320976</v>
      </c>
    </row>
    <row r="92" spans="1:9" x14ac:dyDescent="0.25">
      <c r="A92" s="57"/>
      <c r="B92" s="61">
        <v>3223</v>
      </c>
      <c r="C92" s="15"/>
      <c r="D92" s="36" t="s">
        <v>63</v>
      </c>
      <c r="E92" s="130">
        <v>24862.87</v>
      </c>
      <c r="F92" s="11">
        <v>27200</v>
      </c>
      <c r="G92" s="130">
        <v>27718.15</v>
      </c>
      <c r="H92" s="141">
        <f t="shared" si="47"/>
        <v>101.90496323529412</v>
      </c>
      <c r="I92" s="141">
        <f t="shared" si="48"/>
        <v>111.48411265473375</v>
      </c>
    </row>
    <row r="93" spans="1:9" ht="25.5" x14ac:dyDescent="0.25">
      <c r="A93" s="57"/>
      <c r="B93" s="16">
        <v>3224</v>
      </c>
      <c r="C93" s="16"/>
      <c r="D93" s="36" t="s">
        <v>64</v>
      </c>
      <c r="E93" s="130">
        <v>2141.81</v>
      </c>
      <c r="F93" s="11">
        <v>2105</v>
      </c>
      <c r="G93" s="130">
        <v>2084.54</v>
      </c>
      <c r="H93" s="141">
        <f t="shared" si="47"/>
        <v>99.02802850356295</v>
      </c>
      <c r="I93" s="141">
        <f t="shared" si="48"/>
        <v>97.326093350950842</v>
      </c>
    </row>
    <row r="94" spans="1:9" x14ac:dyDescent="0.25">
      <c r="A94" s="57"/>
      <c r="B94" s="16">
        <v>3225</v>
      </c>
      <c r="C94" s="14"/>
      <c r="D94" s="36" t="s">
        <v>65</v>
      </c>
      <c r="E94" s="130">
        <v>2334.41</v>
      </c>
      <c r="F94" s="11">
        <v>1325</v>
      </c>
      <c r="G94" s="130">
        <v>1707.74</v>
      </c>
      <c r="H94" s="141">
        <f t="shared" si="47"/>
        <v>128.88603773584904</v>
      </c>
      <c r="I94" s="141">
        <f t="shared" si="48"/>
        <v>73.155101288976667</v>
      </c>
    </row>
    <row r="95" spans="1:9" ht="25.5" x14ac:dyDescent="0.25">
      <c r="A95" s="57"/>
      <c r="B95" s="60">
        <v>3226</v>
      </c>
      <c r="C95" s="57"/>
      <c r="D95" s="36" t="s">
        <v>66</v>
      </c>
      <c r="E95" s="130"/>
      <c r="F95" s="11"/>
      <c r="G95" s="130"/>
      <c r="H95" s="141">
        <v>0</v>
      </c>
      <c r="I95" s="141">
        <v>0</v>
      </c>
    </row>
    <row r="96" spans="1:9" ht="25.5" x14ac:dyDescent="0.25">
      <c r="A96" s="57"/>
      <c r="B96" s="60">
        <v>3227</v>
      </c>
      <c r="C96" s="57"/>
      <c r="D96" s="36" t="s">
        <v>67</v>
      </c>
      <c r="E96" s="130">
        <v>578.5</v>
      </c>
      <c r="F96" s="11">
        <v>330</v>
      </c>
      <c r="G96" s="130">
        <v>305.85000000000002</v>
      </c>
      <c r="H96" s="141">
        <f t="shared" si="47"/>
        <v>92.681818181818187</v>
      </c>
      <c r="I96" s="141">
        <v>0</v>
      </c>
    </row>
    <row r="97" spans="1:9" x14ac:dyDescent="0.25">
      <c r="A97" s="62"/>
      <c r="B97" s="63">
        <v>323</v>
      </c>
      <c r="C97" s="62"/>
      <c r="D97" s="43" t="s">
        <v>42</v>
      </c>
      <c r="E97" s="120">
        <f>SUM(E98:E106)</f>
        <v>24740.59</v>
      </c>
      <c r="F97" s="69">
        <f>SUM(F98:F106)</f>
        <v>47389</v>
      </c>
      <c r="G97" s="120">
        <f t="shared" ref="G97" si="49">SUM(G98:G106)</f>
        <v>49143.570000000007</v>
      </c>
      <c r="H97" s="140">
        <f>(G97/F97)*100</f>
        <v>103.70248369874867</v>
      </c>
      <c r="I97" s="140">
        <f>(G97/E97)*100</f>
        <v>198.63540036838253</v>
      </c>
    </row>
    <row r="98" spans="1:9" x14ac:dyDescent="0.25">
      <c r="A98" s="70"/>
      <c r="B98" s="60">
        <v>3231</v>
      </c>
      <c r="C98" s="57"/>
      <c r="D98" s="36" t="s">
        <v>68</v>
      </c>
      <c r="E98" s="130">
        <v>1282.6300000000001</v>
      </c>
      <c r="F98" s="11">
        <v>1150</v>
      </c>
      <c r="G98" s="130">
        <v>1147.29</v>
      </c>
      <c r="H98" s="141">
        <f t="shared" ref="H98:H108" si="50">(G98/F98)*100</f>
        <v>99.764347826086947</v>
      </c>
      <c r="I98" s="141">
        <f t="shared" ref="I98:I108" si="51">(G98/E98)*100</f>
        <v>89.448243063081307</v>
      </c>
    </row>
    <row r="99" spans="1:9" ht="25.5" x14ac:dyDescent="0.25">
      <c r="A99" s="57"/>
      <c r="B99" s="60">
        <v>3232</v>
      </c>
      <c r="C99" s="57"/>
      <c r="D99" s="36" t="s">
        <v>69</v>
      </c>
      <c r="E99" s="130">
        <v>7825.41</v>
      </c>
      <c r="F99" s="11">
        <v>26500</v>
      </c>
      <c r="G99" s="130">
        <v>27858.49</v>
      </c>
      <c r="H99" s="141">
        <f t="shared" si="50"/>
        <v>105.12637735849057</v>
      </c>
      <c r="I99" s="141">
        <f t="shared" si="51"/>
        <v>356.00038847804785</v>
      </c>
    </row>
    <row r="100" spans="1:9" x14ac:dyDescent="0.25">
      <c r="A100" s="57"/>
      <c r="B100" s="60">
        <v>3233</v>
      </c>
      <c r="C100" s="57"/>
      <c r="D100" s="36" t="s">
        <v>70</v>
      </c>
      <c r="E100" s="130">
        <v>127.41</v>
      </c>
      <c r="F100" s="11">
        <v>130</v>
      </c>
      <c r="G100" s="130">
        <v>127.44</v>
      </c>
      <c r="H100" s="141">
        <f t="shared" si="50"/>
        <v>98.030769230769238</v>
      </c>
      <c r="I100" s="141">
        <f t="shared" si="51"/>
        <v>100.02354603249353</v>
      </c>
    </row>
    <row r="101" spans="1:9" x14ac:dyDescent="0.25">
      <c r="A101" s="57"/>
      <c r="B101" s="60">
        <v>3234</v>
      </c>
      <c r="C101" s="57"/>
      <c r="D101" s="36" t="s">
        <v>71</v>
      </c>
      <c r="E101" s="130">
        <v>3766.1</v>
      </c>
      <c r="F101" s="11">
        <v>6319</v>
      </c>
      <c r="G101" s="130">
        <v>6072.83</v>
      </c>
      <c r="H101" s="141">
        <f t="shared" si="50"/>
        <v>96.104288653267929</v>
      </c>
      <c r="I101" s="141">
        <f t="shared" si="51"/>
        <v>161.24983404582991</v>
      </c>
    </row>
    <row r="102" spans="1:9" x14ac:dyDescent="0.25">
      <c r="A102" s="57"/>
      <c r="B102" s="60">
        <v>3235</v>
      </c>
      <c r="C102" s="57"/>
      <c r="D102" s="36" t="s">
        <v>72</v>
      </c>
      <c r="E102" s="130">
        <v>1738.58</v>
      </c>
      <c r="F102" s="11">
        <v>1550</v>
      </c>
      <c r="G102" s="130">
        <v>1647.78</v>
      </c>
      <c r="H102" s="141">
        <f t="shared" si="50"/>
        <v>106.3083870967742</v>
      </c>
      <c r="I102" s="141">
        <f t="shared" si="51"/>
        <v>94.777347030335108</v>
      </c>
    </row>
    <row r="103" spans="1:9" ht="25.5" x14ac:dyDescent="0.25">
      <c r="A103" s="57"/>
      <c r="B103" s="60">
        <v>3236</v>
      </c>
      <c r="C103" s="57"/>
      <c r="D103" s="36" t="s">
        <v>73</v>
      </c>
      <c r="E103" s="130">
        <v>1438.25</v>
      </c>
      <c r="F103" s="11">
        <v>3045</v>
      </c>
      <c r="G103" s="130">
        <v>2906.94</v>
      </c>
      <c r="H103" s="141">
        <f t="shared" si="50"/>
        <v>95.466009852216743</v>
      </c>
      <c r="I103" s="141">
        <f t="shared" si="51"/>
        <v>202.11646097688165</v>
      </c>
    </row>
    <row r="104" spans="1:9" x14ac:dyDescent="0.25">
      <c r="A104" s="57"/>
      <c r="B104" s="60">
        <v>3237</v>
      </c>
      <c r="C104" s="57"/>
      <c r="D104" s="36" t="s">
        <v>74</v>
      </c>
      <c r="E104" s="130">
        <v>658.64</v>
      </c>
      <c r="F104" s="11">
        <v>1395</v>
      </c>
      <c r="G104" s="130">
        <v>1418.65</v>
      </c>
      <c r="H104" s="141">
        <f t="shared" si="50"/>
        <v>101.69534050179212</v>
      </c>
      <c r="I104" s="141">
        <f t="shared" si="51"/>
        <v>215.39080529576097</v>
      </c>
    </row>
    <row r="105" spans="1:9" x14ac:dyDescent="0.25">
      <c r="A105" s="57"/>
      <c r="B105" s="60">
        <v>3238</v>
      </c>
      <c r="C105" s="57"/>
      <c r="D105" s="36" t="s">
        <v>75</v>
      </c>
      <c r="E105" s="130">
        <v>1715.94</v>
      </c>
      <c r="F105" s="11">
        <v>1950</v>
      </c>
      <c r="G105" s="130">
        <v>1940.01</v>
      </c>
      <c r="H105" s="141">
        <f t="shared" si="50"/>
        <v>99.487692307692313</v>
      </c>
      <c r="I105" s="141">
        <f t="shared" si="51"/>
        <v>113.05814888632469</v>
      </c>
    </row>
    <row r="106" spans="1:9" x14ac:dyDescent="0.25">
      <c r="A106" s="57"/>
      <c r="B106" s="60">
        <v>3239</v>
      </c>
      <c r="C106" s="57"/>
      <c r="D106" s="36" t="s">
        <v>76</v>
      </c>
      <c r="E106" s="130">
        <v>6187.63</v>
      </c>
      <c r="F106" s="11">
        <v>5350</v>
      </c>
      <c r="G106" s="130">
        <v>6024.14</v>
      </c>
      <c r="H106" s="141">
        <f t="shared" si="50"/>
        <v>112.60074766355142</v>
      </c>
      <c r="I106" s="141">
        <f t="shared" si="51"/>
        <v>97.357792886775712</v>
      </c>
    </row>
    <row r="107" spans="1:9" ht="25.5" x14ac:dyDescent="0.25">
      <c r="A107" s="62"/>
      <c r="B107" s="63">
        <v>324</v>
      </c>
      <c r="C107" s="62"/>
      <c r="D107" s="43" t="s">
        <v>77</v>
      </c>
      <c r="E107" s="120">
        <f>SUM(E108)</f>
        <v>12700.64</v>
      </c>
      <c r="F107" s="69">
        <f t="shared" ref="F107:G107" si="52">SUM(F108)</f>
        <v>5440</v>
      </c>
      <c r="G107" s="120">
        <f t="shared" si="52"/>
        <v>2419.48</v>
      </c>
      <c r="H107" s="140">
        <f>(G107/F107)*100</f>
        <v>44.475735294117648</v>
      </c>
      <c r="I107" s="140">
        <f>(G107/E107)*100</f>
        <v>19.050063618841257</v>
      </c>
    </row>
    <row r="108" spans="1:9" ht="25.5" x14ac:dyDescent="0.25">
      <c r="A108" s="70"/>
      <c r="B108" s="71">
        <v>3241</v>
      </c>
      <c r="C108" s="70"/>
      <c r="D108" s="36" t="s">
        <v>99</v>
      </c>
      <c r="E108" s="130">
        <v>12700.64</v>
      </c>
      <c r="F108" s="11">
        <v>5440</v>
      </c>
      <c r="G108" s="130">
        <v>2419.48</v>
      </c>
      <c r="H108" s="141">
        <f t="shared" si="50"/>
        <v>44.475735294117648</v>
      </c>
      <c r="I108" s="141">
        <f t="shared" si="51"/>
        <v>19.050063618841257</v>
      </c>
    </row>
    <row r="109" spans="1:9" ht="25.5" x14ac:dyDescent="0.25">
      <c r="A109" s="62"/>
      <c r="B109" s="63">
        <v>329</v>
      </c>
      <c r="C109" s="62"/>
      <c r="D109" s="43" t="s">
        <v>78</v>
      </c>
      <c r="E109" s="120">
        <f>SUM(E110:E116)</f>
        <v>7828.74</v>
      </c>
      <c r="F109" s="69">
        <f>SUM(F110:F116)</f>
        <v>4373</v>
      </c>
      <c r="G109" s="120">
        <f t="shared" ref="G109" si="53">SUM(G110:G116)</f>
        <v>4339.0300000000007</v>
      </c>
      <c r="H109" s="140">
        <f>(G109/F109)*100</f>
        <v>99.223187742968236</v>
      </c>
      <c r="I109" s="140">
        <f>(G109/E109)*100</f>
        <v>55.424372248918743</v>
      </c>
    </row>
    <row r="110" spans="1:9" ht="38.25" x14ac:dyDescent="0.25">
      <c r="A110" s="70"/>
      <c r="B110" s="60">
        <v>3291</v>
      </c>
      <c r="C110" s="57"/>
      <c r="D110" s="36" t="s">
        <v>79</v>
      </c>
      <c r="E110" s="130"/>
      <c r="F110" s="11"/>
      <c r="G110" s="130"/>
      <c r="H110" s="141"/>
      <c r="I110" s="141"/>
    </row>
    <row r="111" spans="1:9" x14ac:dyDescent="0.25">
      <c r="A111" s="57"/>
      <c r="B111" s="60">
        <v>3292</v>
      </c>
      <c r="C111" s="57"/>
      <c r="D111" s="36" t="s">
        <v>80</v>
      </c>
      <c r="E111" s="130"/>
      <c r="F111" s="11">
        <v>200</v>
      </c>
      <c r="G111" s="130">
        <v>202.69</v>
      </c>
      <c r="H111" s="141">
        <f t="shared" ref="H111:H123" si="54">(G111/F111)*100</f>
        <v>101.345</v>
      </c>
      <c r="I111" s="141" t="e">
        <f t="shared" ref="I111:I123" si="55">(G111/E111)*100</f>
        <v>#DIV/0!</v>
      </c>
    </row>
    <row r="112" spans="1:9" x14ac:dyDescent="0.25">
      <c r="A112" s="57"/>
      <c r="B112" s="60">
        <v>3293</v>
      </c>
      <c r="C112" s="57"/>
      <c r="D112" s="36" t="s">
        <v>81</v>
      </c>
      <c r="E112" s="130">
        <v>220.98</v>
      </c>
      <c r="F112" s="11">
        <v>120</v>
      </c>
      <c r="G112" s="130">
        <v>145.6</v>
      </c>
      <c r="H112" s="141">
        <f t="shared" si="54"/>
        <v>121.33333333333334</v>
      </c>
      <c r="I112" s="141">
        <f t="shared" si="55"/>
        <v>65.888315684677352</v>
      </c>
    </row>
    <row r="113" spans="1:9" x14ac:dyDescent="0.25">
      <c r="A113" s="57"/>
      <c r="B113" s="60">
        <v>3294</v>
      </c>
      <c r="C113" s="57"/>
      <c r="D113" s="36" t="s">
        <v>82</v>
      </c>
      <c r="E113" s="130">
        <v>199.08</v>
      </c>
      <c r="F113" s="11">
        <v>183</v>
      </c>
      <c r="G113" s="130">
        <v>176.36</v>
      </c>
      <c r="H113" s="141">
        <f t="shared" si="54"/>
        <v>96.371584699453564</v>
      </c>
      <c r="I113" s="141">
        <f t="shared" si="55"/>
        <v>88.587502511553154</v>
      </c>
    </row>
    <row r="114" spans="1:9" x14ac:dyDescent="0.25">
      <c r="A114" s="57"/>
      <c r="B114" s="60">
        <v>3295</v>
      </c>
      <c r="C114" s="57"/>
      <c r="D114" s="36" t="s">
        <v>83</v>
      </c>
      <c r="E114" s="130">
        <v>3136.77</v>
      </c>
      <c r="F114" s="11">
        <v>2500</v>
      </c>
      <c r="G114" s="130">
        <v>2488.86</v>
      </c>
      <c r="H114" s="141">
        <f t="shared" si="54"/>
        <v>99.554400000000015</v>
      </c>
      <c r="I114" s="141">
        <f t="shared" si="55"/>
        <v>79.344676211516955</v>
      </c>
    </row>
    <row r="115" spans="1:9" x14ac:dyDescent="0.25">
      <c r="A115" s="57"/>
      <c r="B115" s="60">
        <v>3296</v>
      </c>
      <c r="C115" s="57"/>
      <c r="D115" s="36" t="s">
        <v>84</v>
      </c>
      <c r="E115" s="130">
        <v>2700.49</v>
      </c>
      <c r="F115" s="11">
        <v>0</v>
      </c>
      <c r="G115" s="130"/>
      <c r="H115" s="141" t="e">
        <f t="shared" si="54"/>
        <v>#DIV/0!</v>
      </c>
      <c r="I115" s="141">
        <f t="shared" si="55"/>
        <v>0</v>
      </c>
    </row>
    <row r="116" spans="1:9" ht="25.5" x14ac:dyDescent="0.25">
      <c r="A116" s="57"/>
      <c r="B116" s="60">
        <v>3299</v>
      </c>
      <c r="C116" s="57"/>
      <c r="D116" s="36" t="s">
        <v>43</v>
      </c>
      <c r="E116" s="130">
        <v>1571.42</v>
      </c>
      <c r="F116" s="11">
        <v>1370</v>
      </c>
      <c r="G116" s="130">
        <v>1325.52</v>
      </c>
      <c r="H116" s="141">
        <f t="shared" si="54"/>
        <v>96.753284671532853</v>
      </c>
      <c r="I116" s="141">
        <f t="shared" si="55"/>
        <v>84.351732827633597</v>
      </c>
    </row>
    <row r="117" spans="1:9" x14ac:dyDescent="0.25">
      <c r="A117" s="82"/>
      <c r="B117" s="82"/>
      <c r="C117" s="83">
        <v>11</v>
      </c>
      <c r="D117" s="83" t="s">
        <v>18</v>
      </c>
      <c r="E117" s="124">
        <v>576.91</v>
      </c>
      <c r="F117" s="84">
        <v>55</v>
      </c>
      <c r="G117" s="129">
        <v>56.69</v>
      </c>
      <c r="H117" s="142">
        <f t="shared" si="54"/>
        <v>103.07272727272728</v>
      </c>
      <c r="I117" s="142">
        <f t="shared" si="55"/>
        <v>9.8264894004264089</v>
      </c>
    </row>
    <row r="118" spans="1:9" x14ac:dyDescent="0.25">
      <c r="A118" s="85"/>
      <c r="B118" s="82"/>
      <c r="C118" s="83">
        <v>31</v>
      </c>
      <c r="D118" s="105" t="s">
        <v>28</v>
      </c>
      <c r="E118" s="124">
        <v>4514.7700000000004</v>
      </c>
      <c r="F118" s="84">
        <v>6922</v>
      </c>
      <c r="G118" s="129">
        <v>6707.5</v>
      </c>
      <c r="H118" s="142">
        <f t="shared" si="54"/>
        <v>96.901184628720031</v>
      </c>
      <c r="I118" s="142">
        <f t="shared" si="55"/>
        <v>148.56792261842796</v>
      </c>
    </row>
    <row r="119" spans="1:9" x14ac:dyDescent="0.25">
      <c r="A119" s="85"/>
      <c r="B119" s="82"/>
      <c r="C119" s="83">
        <v>43</v>
      </c>
      <c r="D119" s="83" t="s">
        <v>35</v>
      </c>
      <c r="E119" s="124">
        <v>45631.76</v>
      </c>
      <c r="F119" s="84">
        <v>26540</v>
      </c>
      <c r="G119" s="129">
        <v>27341.56</v>
      </c>
      <c r="H119" s="142">
        <f t="shared" si="54"/>
        <v>103.0201959306707</v>
      </c>
      <c r="I119" s="142">
        <f t="shared" si="55"/>
        <v>59.91782916109306</v>
      </c>
    </row>
    <row r="120" spans="1:9" x14ac:dyDescent="0.25">
      <c r="A120" s="85"/>
      <c r="B120" s="82"/>
      <c r="C120" s="83">
        <v>44</v>
      </c>
      <c r="D120" s="83" t="s">
        <v>144</v>
      </c>
      <c r="E120" s="124">
        <v>57417.03</v>
      </c>
      <c r="F120" s="84">
        <v>58820</v>
      </c>
      <c r="G120" s="129">
        <v>59805.69</v>
      </c>
      <c r="H120" s="142">
        <f t="shared" si="54"/>
        <v>101.6757735464128</v>
      </c>
      <c r="I120" s="142">
        <f t="shared" si="55"/>
        <v>104.16019428382137</v>
      </c>
    </row>
    <row r="121" spans="1:9" x14ac:dyDescent="0.25">
      <c r="A121" s="85"/>
      <c r="B121" s="82"/>
      <c r="C121" s="83">
        <v>51</v>
      </c>
      <c r="D121" s="83" t="s">
        <v>98</v>
      </c>
      <c r="E121" s="124">
        <v>30191.24</v>
      </c>
      <c r="F121" s="84">
        <v>20741</v>
      </c>
      <c r="G121" s="129">
        <v>17815.93</v>
      </c>
      <c r="H121" s="142">
        <f t="shared" si="54"/>
        <v>85.897160214068762</v>
      </c>
      <c r="I121" s="142">
        <f t="shared" si="55"/>
        <v>59.010262579476688</v>
      </c>
    </row>
    <row r="122" spans="1:9" x14ac:dyDescent="0.25">
      <c r="A122" s="85"/>
      <c r="B122" s="82"/>
      <c r="C122" s="83">
        <v>52</v>
      </c>
      <c r="D122" s="83" t="s">
        <v>34</v>
      </c>
      <c r="E122" s="124">
        <v>37952.550000000003</v>
      </c>
      <c r="F122" s="84">
        <v>104075</v>
      </c>
      <c r="G122" s="129">
        <v>103717.33</v>
      </c>
      <c r="H122" s="142">
        <f t="shared" si="54"/>
        <v>99.65633437424934</v>
      </c>
      <c r="I122" s="142">
        <f t="shared" si="55"/>
        <v>273.281584504862</v>
      </c>
    </row>
    <row r="123" spans="1:9" x14ac:dyDescent="0.25">
      <c r="A123" s="85"/>
      <c r="B123" s="82"/>
      <c r="C123" s="83">
        <v>61</v>
      </c>
      <c r="D123" s="105" t="s">
        <v>127</v>
      </c>
      <c r="E123" s="124">
        <v>323.67</v>
      </c>
      <c r="F123" s="84">
        <v>715</v>
      </c>
      <c r="G123" s="129">
        <v>1066.0899999999999</v>
      </c>
      <c r="H123" s="142">
        <f t="shared" si="54"/>
        <v>149.1034965034965</v>
      </c>
      <c r="I123" s="142">
        <f t="shared" si="55"/>
        <v>329.37559860351587</v>
      </c>
    </row>
    <row r="124" spans="1:9" x14ac:dyDescent="0.25">
      <c r="A124" s="86"/>
      <c r="B124" s="87">
        <v>34</v>
      </c>
      <c r="C124" s="86"/>
      <c r="D124" s="45" t="s">
        <v>44</v>
      </c>
      <c r="E124" s="119">
        <f>E125</f>
        <v>3276.89</v>
      </c>
      <c r="F124" s="92">
        <f t="shared" ref="F124:G124" si="56">F125</f>
        <v>1115</v>
      </c>
      <c r="G124" s="119">
        <f t="shared" si="56"/>
        <v>1083.7800000000002</v>
      </c>
      <c r="H124" s="139">
        <f>(G124/F124)*100</f>
        <v>97.200000000000017</v>
      </c>
      <c r="I124" s="139">
        <f>(G124/E124)*100</f>
        <v>33.073432431360231</v>
      </c>
    </row>
    <row r="125" spans="1:9" x14ac:dyDescent="0.25">
      <c r="A125" s="62"/>
      <c r="B125" s="63">
        <v>343</v>
      </c>
      <c r="C125" s="62"/>
      <c r="D125" s="43" t="s">
        <v>45</v>
      </c>
      <c r="E125" s="120">
        <f>SUM(E126:E128)</f>
        <v>3276.89</v>
      </c>
      <c r="F125" s="69">
        <f t="shared" ref="F125" si="57">SUM(F126:F128)</f>
        <v>1115</v>
      </c>
      <c r="G125" s="120">
        <f t="shared" ref="G125" si="58">SUM(G126:G128)</f>
        <v>1083.7800000000002</v>
      </c>
      <c r="H125" s="140">
        <f>(G125/F125)*100</f>
        <v>97.200000000000017</v>
      </c>
      <c r="I125" s="140">
        <f>(G125/E125)*100</f>
        <v>33.073432431360231</v>
      </c>
    </row>
    <row r="126" spans="1:9" ht="25.5" x14ac:dyDescent="0.25">
      <c r="A126" s="70"/>
      <c r="B126" s="60">
        <v>3431</v>
      </c>
      <c r="C126" s="57"/>
      <c r="D126" s="36" t="s">
        <v>85</v>
      </c>
      <c r="E126" s="130">
        <v>1164.1099999999999</v>
      </c>
      <c r="F126" s="11">
        <v>1115</v>
      </c>
      <c r="G126" s="130">
        <v>1083.6300000000001</v>
      </c>
      <c r="H126" s="141">
        <f t="shared" ref="H126:H128" si="59">(G126/F126)*100</f>
        <v>97.186547085201795</v>
      </c>
      <c r="I126" s="141">
        <f t="shared" ref="I126:I132" si="60">(G126/E126)*100</f>
        <v>93.086563984503201</v>
      </c>
    </row>
    <row r="127" spans="1:9" x14ac:dyDescent="0.25">
      <c r="A127" s="70"/>
      <c r="B127" s="60">
        <v>3432</v>
      </c>
      <c r="C127" s="57"/>
      <c r="D127" s="36" t="s">
        <v>165</v>
      </c>
      <c r="E127" s="130">
        <v>6.45</v>
      </c>
      <c r="F127" s="11"/>
      <c r="G127" s="130"/>
      <c r="H127" s="141" t="e">
        <f t="shared" si="59"/>
        <v>#DIV/0!</v>
      </c>
      <c r="I127" s="141">
        <v>0</v>
      </c>
    </row>
    <row r="128" spans="1:9" x14ac:dyDescent="0.25">
      <c r="A128" s="57"/>
      <c r="B128" s="60">
        <v>3433</v>
      </c>
      <c r="C128" s="57"/>
      <c r="D128" s="36" t="s">
        <v>86</v>
      </c>
      <c r="E128" s="130">
        <v>2106.33</v>
      </c>
      <c r="F128" s="11"/>
      <c r="G128" s="130">
        <v>0.15</v>
      </c>
      <c r="H128" s="141" t="e">
        <f t="shared" si="59"/>
        <v>#DIV/0!</v>
      </c>
      <c r="I128" s="141">
        <f t="shared" si="60"/>
        <v>7.121391234991668E-3</v>
      </c>
    </row>
    <row r="129" spans="1:9" x14ac:dyDescent="0.25">
      <c r="A129" s="85"/>
      <c r="B129" s="82"/>
      <c r="C129" s="83">
        <v>31</v>
      </c>
      <c r="D129" s="83" t="s">
        <v>28</v>
      </c>
      <c r="E129" s="124">
        <v>0.69</v>
      </c>
      <c r="F129" s="84">
        <v>15</v>
      </c>
      <c r="G129" s="129">
        <v>14.88</v>
      </c>
      <c r="H129" s="142">
        <f t="shared" ref="H129:H132" si="61">(G129/F129)*100</f>
        <v>99.200000000000017</v>
      </c>
      <c r="I129" s="142">
        <f t="shared" si="60"/>
        <v>2156.521739130435</v>
      </c>
    </row>
    <row r="130" spans="1:9" x14ac:dyDescent="0.25">
      <c r="A130" s="85"/>
      <c r="B130" s="82"/>
      <c r="C130" s="83">
        <v>44</v>
      </c>
      <c r="D130" s="83" t="s">
        <v>144</v>
      </c>
      <c r="E130" s="124">
        <v>1157.18</v>
      </c>
      <c r="F130" s="84">
        <v>1100</v>
      </c>
      <c r="G130" s="129">
        <v>1068.9000000000001</v>
      </c>
      <c r="H130" s="142">
        <f t="shared" si="61"/>
        <v>97.172727272727272</v>
      </c>
      <c r="I130" s="142">
        <f t="shared" si="60"/>
        <v>92.371109075511157</v>
      </c>
    </row>
    <row r="131" spans="1:9" x14ac:dyDescent="0.25">
      <c r="A131" s="85"/>
      <c r="B131" s="82"/>
      <c r="C131" s="83">
        <v>51</v>
      </c>
      <c r="D131" s="83" t="s">
        <v>98</v>
      </c>
      <c r="E131" s="124">
        <v>13.2</v>
      </c>
      <c r="F131" s="84"/>
      <c r="G131" s="129"/>
      <c r="H131" s="142" t="e">
        <f t="shared" si="61"/>
        <v>#DIV/0!</v>
      </c>
      <c r="I131" s="142">
        <v>0</v>
      </c>
    </row>
    <row r="132" spans="1:9" x14ac:dyDescent="0.25">
      <c r="A132" s="85"/>
      <c r="B132" s="82"/>
      <c r="C132" s="83">
        <v>52</v>
      </c>
      <c r="D132" s="83" t="s">
        <v>34</v>
      </c>
      <c r="E132" s="124">
        <v>2105.8200000000002</v>
      </c>
      <c r="F132" s="84"/>
      <c r="G132" s="129"/>
      <c r="H132" s="142" t="e">
        <f t="shared" si="61"/>
        <v>#DIV/0!</v>
      </c>
      <c r="I132" s="142">
        <f t="shared" si="60"/>
        <v>0</v>
      </c>
    </row>
    <row r="133" spans="1:9" ht="38.25" x14ac:dyDescent="0.25">
      <c r="A133" s="86"/>
      <c r="B133" s="87">
        <v>37</v>
      </c>
      <c r="C133" s="86"/>
      <c r="D133" s="45" t="s">
        <v>46</v>
      </c>
      <c r="E133" s="119">
        <f>E134</f>
        <v>12729.59</v>
      </c>
      <c r="F133" s="92">
        <f t="shared" ref="F133:G133" si="62">F134</f>
        <v>13875</v>
      </c>
      <c r="G133" s="119">
        <f t="shared" si="62"/>
        <v>13706.82</v>
      </c>
      <c r="H133" s="139">
        <f>(G133/F133)*100</f>
        <v>98.787891891891888</v>
      </c>
      <c r="I133" s="139">
        <f>(G133/E133)*100</f>
        <v>107.67683798142752</v>
      </c>
    </row>
    <row r="134" spans="1:9" ht="25.5" x14ac:dyDescent="0.25">
      <c r="A134" s="62"/>
      <c r="B134" s="63">
        <v>372</v>
      </c>
      <c r="C134" s="62"/>
      <c r="D134" s="43" t="s">
        <v>47</v>
      </c>
      <c r="E134" s="120">
        <f t="shared" ref="E134:G134" si="63">SUM(E135:E136)</f>
        <v>12729.59</v>
      </c>
      <c r="F134" s="69">
        <f t="shared" ref="F134" si="64">SUM(F135:F136)</f>
        <v>13875</v>
      </c>
      <c r="G134" s="120">
        <f t="shared" si="63"/>
        <v>13706.82</v>
      </c>
      <c r="H134" s="140">
        <f>(G134/F134)*100</f>
        <v>98.787891891891888</v>
      </c>
      <c r="I134" s="140">
        <f>(G134/E134)*100</f>
        <v>107.67683798142752</v>
      </c>
    </row>
    <row r="135" spans="1:9" ht="25.5" x14ac:dyDescent="0.25">
      <c r="A135" s="70"/>
      <c r="B135" s="60">
        <v>3721</v>
      </c>
      <c r="C135" s="57"/>
      <c r="D135" s="36" t="s">
        <v>87</v>
      </c>
      <c r="E135" s="130">
        <v>583.27</v>
      </c>
      <c r="F135" s="11">
        <v>1100</v>
      </c>
      <c r="G135" s="130">
        <v>941.26</v>
      </c>
      <c r="H135" s="141">
        <f t="shared" ref="H135:H138" si="65">(G135/F135)*100</f>
        <v>85.569090909090903</v>
      </c>
      <c r="I135" s="141">
        <f t="shared" ref="I135:I138" si="66">(G135/E135)*100</f>
        <v>161.376378006755</v>
      </c>
    </row>
    <row r="136" spans="1:9" ht="25.5" x14ac:dyDescent="0.25">
      <c r="A136" s="57"/>
      <c r="B136" s="60">
        <v>3722</v>
      </c>
      <c r="C136" s="57"/>
      <c r="D136" s="36" t="s">
        <v>88</v>
      </c>
      <c r="E136" s="130">
        <v>12146.32</v>
      </c>
      <c r="F136" s="11">
        <v>12775</v>
      </c>
      <c r="G136" s="130">
        <v>12765.56</v>
      </c>
      <c r="H136" s="141">
        <f t="shared" si="65"/>
        <v>99.926105675146772</v>
      </c>
      <c r="I136" s="141">
        <f t="shared" si="66"/>
        <v>105.09816965138413</v>
      </c>
    </row>
    <row r="137" spans="1:9" x14ac:dyDescent="0.25">
      <c r="A137" s="85"/>
      <c r="B137" s="82"/>
      <c r="C137" s="83">
        <v>52</v>
      </c>
      <c r="D137" s="83" t="s">
        <v>34</v>
      </c>
      <c r="E137" s="124">
        <v>12729.59</v>
      </c>
      <c r="F137" s="84">
        <v>13750</v>
      </c>
      <c r="G137" s="129">
        <v>13584.66</v>
      </c>
      <c r="H137" s="142">
        <f t="shared" si="65"/>
        <v>98.797527272727265</v>
      </c>
      <c r="I137" s="142">
        <f t="shared" si="66"/>
        <v>106.71718413554561</v>
      </c>
    </row>
    <row r="138" spans="1:9" x14ac:dyDescent="0.25">
      <c r="A138" s="85"/>
      <c r="B138" s="82"/>
      <c r="C138" s="83">
        <v>61</v>
      </c>
      <c r="D138" s="83" t="s">
        <v>127</v>
      </c>
      <c r="E138" s="124"/>
      <c r="F138" s="84">
        <v>125</v>
      </c>
      <c r="G138" s="129">
        <v>122.16</v>
      </c>
      <c r="H138" s="142">
        <f t="shared" si="65"/>
        <v>97.727999999999994</v>
      </c>
      <c r="I138" s="142" t="e">
        <f t="shared" si="66"/>
        <v>#DIV/0!</v>
      </c>
    </row>
    <row r="139" spans="1:9" x14ac:dyDescent="0.25">
      <c r="A139" s="99"/>
      <c r="B139" s="96">
        <v>38</v>
      </c>
      <c r="C139" s="97"/>
      <c r="D139" s="100" t="s">
        <v>169</v>
      </c>
      <c r="E139" s="126">
        <f>SUM(E140)</f>
        <v>0</v>
      </c>
      <c r="F139" s="46">
        <f>SUM(F140)</f>
        <v>520</v>
      </c>
      <c r="G139" s="126">
        <f>SUM(G140)</f>
        <v>522.1</v>
      </c>
      <c r="H139" s="139">
        <f>(G139/F139)*100</f>
        <v>100.40384615384616</v>
      </c>
      <c r="I139" s="139" t="e">
        <f>(G139/E139)*100</f>
        <v>#DIV/0!</v>
      </c>
    </row>
    <row r="140" spans="1:9" x14ac:dyDescent="0.25">
      <c r="A140" s="75"/>
      <c r="B140" s="75">
        <v>381</v>
      </c>
      <c r="C140" s="76"/>
      <c r="D140" s="43" t="s">
        <v>115</v>
      </c>
      <c r="E140" s="120"/>
      <c r="F140" s="69">
        <f>SUM(F141)</f>
        <v>520</v>
      </c>
      <c r="G140" s="120">
        <f>SUM(G141)</f>
        <v>522.1</v>
      </c>
      <c r="H140" s="140">
        <f>(G140/F140)*100</f>
        <v>100.40384615384616</v>
      </c>
      <c r="I140" s="140" t="e">
        <f>(G140/E140)*100</f>
        <v>#DIV/0!</v>
      </c>
    </row>
    <row r="141" spans="1:9" x14ac:dyDescent="0.25">
      <c r="A141" s="13"/>
      <c r="B141" s="13">
        <v>3812</v>
      </c>
      <c r="C141" s="14"/>
      <c r="D141" s="36" t="s">
        <v>170</v>
      </c>
      <c r="E141" s="122"/>
      <c r="F141" s="10">
        <v>520</v>
      </c>
      <c r="G141" s="122">
        <v>522.1</v>
      </c>
      <c r="H141" s="141">
        <f t="shared" ref="H141:H142" si="67">(G141/F141)*100</f>
        <v>100.40384615384616</v>
      </c>
      <c r="I141" s="141" t="e">
        <f t="shared" ref="I141:I142" si="68">(G141/E141)*100</f>
        <v>#DIV/0!</v>
      </c>
    </row>
    <row r="142" spans="1:9" x14ac:dyDescent="0.25">
      <c r="A142" s="85"/>
      <c r="B142" s="82"/>
      <c r="C142" s="83">
        <v>52</v>
      </c>
      <c r="D142" s="83" t="s">
        <v>34</v>
      </c>
      <c r="E142" s="124"/>
      <c r="F142" s="84">
        <v>520</v>
      </c>
      <c r="G142" s="129">
        <v>522.1</v>
      </c>
      <c r="H142" s="142">
        <f t="shared" si="67"/>
        <v>100.40384615384616</v>
      </c>
      <c r="I142" s="142" t="e">
        <f t="shared" si="68"/>
        <v>#DIV/0!</v>
      </c>
    </row>
    <row r="143" spans="1:9" ht="38.25" x14ac:dyDescent="0.25">
      <c r="A143" s="89"/>
      <c r="B143" s="90">
        <v>4</v>
      </c>
      <c r="C143" s="89"/>
      <c r="D143" s="91" t="s">
        <v>36</v>
      </c>
      <c r="E143" s="131">
        <f>E144</f>
        <v>14153.939999999999</v>
      </c>
      <c r="F143" s="93">
        <f t="shared" ref="F143:G143" si="69">F144</f>
        <v>22811</v>
      </c>
      <c r="G143" s="131">
        <f t="shared" si="69"/>
        <v>22800.730000000003</v>
      </c>
      <c r="H143" s="138">
        <f>(G143/F143)*100</f>
        <v>99.954977861558035</v>
      </c>
      <c r="I143" s="138">
        <f>(G143/E143)*100</f>
        <v>161.09104602676007</v>
      </c>
    </row>
    <row r="144" spans="1:9" ht="38.25" x14ac:dyDescent="0.25">
      <c r="A144" s="86"/>
      <c r="B144" s="87">
        <v>42</v>
      </c>
      <c r="C144" s="86"/>
      <c r="D144" s="45" t="s">
        <v>36</v>
      </c>
      <c r="E144" s="119">
        <f>SUM(E145,E152)</f>
        <v>14153.939999999999</v>
      </c>
      <c r="F144" s="92">
        <f t="shared" ref="F144" si="70">SUM(F145,F152)</f>
        <v>22811</v>
      </c>
      <c r="G144" s="119">
        <f t="shared" ref="G144" si="71">SUM(G145,G152)</f>
        <v>22800.730000000003</v>
      </c>
      <c r="H144" s="139">
        <f>(G144/F144)*100</f>
        <v>99.954977861558035</v>
      </c>
      <c r="I144" s="139">
        <f>(G144/E144)*100</f>
        <v>161.09104602676007</v>
      </c>
    </row>
    <row r="145" spans="1:9" x14ac:dyDescent="0.25">
      <c r="A145" s="62"/>
      <c r="B145" s="63">
        <v>422</v>
      </c>
      <c r="C145" s="62"/>
      <c r="D145" s="43" t="s">
        <v>48</v>
      </c>
      <c r="E145" s="120">
        <f t="shared" ref="E145:G145" si="72">SUM(E146:E151)</f>
        <v>11654.07</v>
      </c>
      <c r="F145" s="69">
        <f t="shared" ref="F145" si="73">SUM(F146:F151)</f>
        <v>20615</v>
      </c>
      <c r="G145" s="120">
        <f t="shared" si="72"/>
        <v>20610.47</v>
      </c>
      <c r="H145" s="140">
        <f>(G145/F145)*100</f>
        <v>99.978025709434888</v>
      </c>
      <c r="I145" s="140">
        <f>(G145/E145)*100</f>
        <v>176.85212119027946</v>
      </c>
    </row>
    <row r="146" spans="1:9" x14ac:dyDescent="0.25">
      <c r="A146" s="70"/>
      <c r="B146" s="60">
        <v>4221</v>
      </c>
      <c r="C146" s="57"/>
      <c r="D146" s="36" t="s">
        <v>89</v>
      </c>
      <c r="E146" s="130">
        <v>8170.98</v>
      </c>
      <c r="F146" s="11">
        <v>13570</v>
      </c>
      <c r="G146" s="130">
        <v>13567.17</v>
      </c>
      <c r="H146" s="141">
        <f>(G146/F146)*100</f>
        <v>99.979145173176121</v>
      </c>
      <c r="I146" s="141">
        <f t="shared" ref="I146:I151" si="74">(G146/E146)*100</f>
        <v>166.04091553277576</v>
      </c>
    </row>
    <row r="147" spans="1:9" x14ac:dyDescent="0.25">
      <c r="A147" s="57"/>
      <c r="B147" s="60">
        <v>4222</v>
      </c>
      <c r="C147" s="57"/>
      <c r="D147" s="36" t="s">
        <v>90</v>
      </c>
      <c r="E147" s="130"/>
      <c r="F147" s="11"/>
      <c r="G147" s="130"/>
      <c r="H147" s="141">
        <v>0</v>
      </c>
      <c r="I147" s="141">
        <v>0</v>
      </c>
    </row>
    <row r="148" spans="1:9" x14ac:dyDescent="0.25">
      <c r="A148" s="57"/>
      <c r="B148" s="60">
        <v>4223</v>
      </c>
      <c r="C148" s="57"/>
      <c r="D148" s="36" t="s">
        <v>91</v>
      </c>
      <c r="E148" s="130">
        <v>828.63</v>
      </c>
      <c r="F148" s="11"/>
      <c r="G148" s="130"/>
      <c r="H148" s="141" t="e">
        <f t="shared" ref="H148" si="75">(G148/F148)*100</f>
        <v>#DIV/0!</v>
      </c>
      <c r="I148" s="141">
        <f t="shared" si="74"/>
        <v>0</v>
      </c>
    </row>
    <row r="149" spans="1:9" x14ac:dyDescent="0.25">
      <c r="A149" s="57"/>
      <c r="B149" s="60">
        <v>4225</v>
      </c>
      <c r="C149" s="57"/>
      <c r="D149" s="36" t="s">
        <v>92</v>
      </c>
      <c r="E149" s="130"/>
      <c r="F149" s="11"/>
      <c r="G149" s="130"/>
      <c r="H149" s="141">
        <v>0</v>
      </c>
      <c r="I149" s="141">
        <v>0</v>
      </c>
    </row>
    <row r="150" spans="1:9" x14ac:dyDescent="0.25">
      <c r="A150" s="57"/>
      <c r="B150" s="60">
        <v>4226</v>
      </c>
      <c r="C150" s="57"/>
      <c r="D150" s="36" t="s">
        <v>93</v>
      </c>
      <c r="E150" s="130"/>
      <c r="F150" s="11"/>
      <c r="G150" s="130"/>
      <c r="H150" s="141">
        <v>0</v>
      </c>
      <c r="I150" s="141">
        <v>0</v>
      </c>
    </row>
    <row r="151" spans="1:9" ht="25.5" x14ac:dyDescent="0.25">
      <c r="A151" s="57"/>
      <c r="B151" s="60">
        <v>4227</v>
      </c>
      <c r="C151" s="57"/>
      <c r="D151" s="36" t="s">
        <v>94</v>
      </c>
      <c r="E151" s="130">
        <v>2654.46</v>
      </c>
      <c r="F151" s="11">
        <v>7045</v>
      </c>
      <c r="G151" s="130">
        <v>7043.3</v>
      </c>
      <c r="H151" s="141">
        <f>(G151/F151)*100</f>
        <v>99.975869410929747</v>
      </c>
      <c r="I151" s="141">
        <f t="shared" si="74"/>
        <v>265.33833623411164</v>
      </c>
    </row>
    <row r="152" spans="1:9" ht="25.5" x14ac:dyDescent="0.25">
      <c r="A152" s="62"/>
      <c r="B152" s="63">
        <v>424</v>
      </c>
      <c r="C152" s="62"/>
      <c r="D152" s="43" t="s">
        <v>49</v>
      </c>
      <c r="E152" s="132">
        <f t="shared" ref="E152:G152" si="76">E153</f>
        <v>2499.87</v>
      </c>
      <c r="F152" s="106">
        <f t="shared" si="76"/>
        <v>2196</v>
      </c>
      <c r="G152" s="132">
        <f t="shared" si="76"/>
        <v>2190.2600000000002</v>
      </c>
      <c r="H152" s="140">
        <f>(G152/F152)*100</f>
        <v>99.738615664845184</v>
      </c>
      <c r="I152" s="140">
        <f>(G152/E152)*100</f>
        <v>87.614955977710849</v>
      </c>
    </row>
    <row r="153" spans="1:9" x14ac:dyDescent="0.25">
      <c r="A153" s="70"/>
      <c r="B153" s="60">
        <v>4241</v>
      </c>
      <c r="C153" s="57"/>
      <c r="D153" s="36" t="s">
        <v>95</v>
      </c>
      <c r="E153" s="130">
        <v>2499.87</v>
      </c>
      <c r="F153" s="11">
        <v>2196</v>
      </c>
      <c r="G153" s="130">
        <v>2190.2600000000002</v>
      </c>
      <c r="H153" s="141">
        <f>(G153/F153)*100</f>
        <v>99.738615664845184</v>
      </c>
      <c r="I153" s="141">
        <f t="shared" ref="I153:I156" si="77">(G153/E153)*100</f>
        <v>87.614955977710849</v>
      </c>
    </row>
    <row r="154" spans="1:9" x14ac:dyDescent="0.25">
      <c r="A154" s="82"/>
      <c r="B154" s="82"/>
      <c r="C154" s="83">
        <v>51</v>
      </c>
      <c r="D154" s="83" t="s">
        <v>98</v>
      </c>
      <c r="E154" s="124">
        <v>8772.65</v>
      </c>
      <c r="F154" s="84">
        <v>5480</v>
      </c>
      <c r="G154" s="129">
        <v>5476.01</v>
      </c>
      <c r="H154" s="142">
        <f t="shared" ref="H154:H155" si="78">(G154/F154)*100</f>
        <v>99.927189781021895</v>
      </c>
      <c r="I154" s="142">
        <f t="shared" si="77"/>
        <v>62.421389203946362</v>
      </c>
    </row>
    <row r="155" spans="1:9" x14ac:dyDescent="0.25">
      <c r="A155" s="82"/>
      <c r="B155" s="82"/>
      <c r="C155" s="83">
        <v>52</v>
      </c>
      <c r="D155" s="83" t="s">
        <v>34</v>
      </c>
      <c r="E155" s="124">
        <v>4328.53</v>
      </c>
      <c r="F155" s="84">
        <v>17331</v>
      </c>
      <c r="G155" s="129">
        <v>17324.72</v>
      </c>
      <c r="H155" s="142">
        <f t="shared" si="78"/>
        <v>99.963764352893662</v>
      </c>
      <c r="I155" s="142">
        <f t="shared" si="77"/>
        <v>400.2448868322503</v>
      </c>
    </row>
    <row r="156" spans="1:9" x14ac:dyDescent="0.25">
      <c r="A156" s="85"/>
      <c r="B156" s="82"/>
      <c r="C156" s="83">
        <v>61</v>
      </c>
      <c r="D156" s="83" t="s">
        <v>127</v>
      </c>
      <c r="E156" s="124">
        <v>1052.76</v>
      </c>
      <c r="F156" s="84"/>
      <c r="G156" s="129"/>
      <c r="H156" s="142">
        <v>0</v>
      </c>
      <c r="I156" s="142">
        <f t="shared" si="77"/>
        <v>0</v>
      </c>
    </row>
    <row r="157" spans="1:9" x14ac:dyDescent="0.25">
      <c r="A157" s="187" t="s">
        <v>100</v>
      </c>
      <c r="B157" s="188"/>
      <c r="C157" s="188"/>
      <c r="D157" s="189"/>
      <c r="E157" s="131">
        <f>SUM(E66,E143)</f>
        <v>949883.85000000009</v>
      </c>
      <c r="F157" s="93">
        <f>SUM(F66,F143)</f>
        <v>1150833</v>
      </c>
      <c r="G157" s="131">
        <f>SUM(G66,G143)</f>
        <v>1147504.3900000001</v>
      </c>
      <c r="H157" s="138">
        <f>(G157/F157)*100</f>
        <v>99.710765158802374</v>
      </c>
      <c r="I157" s="138">
        <f>(G157/E157)*100</f>
        <v>120.80470575428774</v>
      </c>
    </row>
    <row r="159" spans="1:9" x14ac:dyDescent="0.25">
      <c r="A159" s="180" t="s">
        <v>197</v>
      </c>
      <c r="B159" s="180"/>
      <c r="C159" s="180"/>
      <c r="G159" t="s">
        <v>141</v>
      </c>
      <c r="I159" t="s">
        <v>187</v>
      </c>
    </row>
    <row r="160" spans="1:9" x14ac:dyDescent="0.25">
      <c r="G160" t="s">
        <v>142</v>
      </c>
      <c r="I160" t="s">
        <v>188</v>
      </c>
    </row>
  </sheetData>
  <mergeCells count="7">
    <mergeCell ref="A159:C159"/>
    <mergeCell ref="A157:D157"/>
    <mergeCell ref="A7:I7"/>
    <mergeCell ref="A63:I63"/>
    <mergeCell ref="A1:I1"/>
    <mergeCell ref="A3:I3"/>
    <mergeCell ref="A5:I5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0"/>
  <sheetViews>
    <sheetView topLeftCell="A601" zoomScaleNormal="100" workbookViewId="0">
      <selection activeCell="I637" sqref="I637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70" t="s">
        <v>189</v>
      </c>
      <c r="B1" s="170"/>
      <c r="C1" s="170"/>
      <c r="D1" s="170"/>
      <c r="E1" s="170"/>
      <c r="F1" s="170"/>
      <c r="G1" s="170"/>
      <c r="H1" s="170"/>
      <c r="I1" s="170"/>
    </row>
    <row r="2" spans="1:9" ht="18" x14ac:dyDescent="0.25">
      <c r="A2" s="5"/>
      <c r="B2" s="5"/>
      <c r="C2" s="5"/>
      <c r="D2" s="5"/>
      <c r="E2" s="5"/>
      <c r="F2" s="5"/>
      <c r="G2" s="5"/>
      <c r="H2" s="5"/>
      <c r="I2" s="6"/>
    </row>
    <row r="3" spans="1:9" ht="18" customHeight="1" x14ac:dyDescent="0.25">
      <c r="A3" s="170" t="s">
        <v>23</v>
      </c>
      <c r="B3" s="171"/>
      <c r="C3" s="171"/>
      <c r="D3" s="171"/>
      <c r="E3" s="171"/>
      <c r="F3" s="171"/>
      <c r="G3" s="171"/>
      <c r="H3" s="171"/>
      <c r="I3" s="171"/>
    </row>
    <row r="4" spans="1:9" ht="18" x14ac:dyDescent="0.25">
      <c r="A4" s="5"/>
      <c r="B4" s="5"/>
      <c r="C4" s="5"/>
      <c r="D4" s="5"/>
      <c r="E4" s="5"/>
      <c r="F4" s="5"/>
      <c r="G4" s="5"/>
      <c r="H4" s="5"/>
      <c r="I4" s="6"/>
    </row>
    <row r="5" spans="1:9" ht="25.5" x14ac:dyDescent="0.25">
      <c r="A5" s="208" t="s">
        <v>25</v>
      </c>
      <c r="B5" s="214"/>
      <c r="C5" s="215"/>
      <c r="D5" s="20" t="s">
        <v>26</v>
      </c>
      <c r="E5" s="20" t="s">
        <v>190</v>
      </c>
      <c r="F5" s="21" t="s">
        <v>97</v>
      </c>
      <c r="G5" s="20" t="s">
        <v>191</v>
      </c>
      <c r="H5" s="137" t="s">
        <v>192</v>
      </c>
      <c r="I5" s="137" t="s">
        <v>193</v>
      </c>
    </row>
    <row r="6" spans="1:9" x14ac:dyDescent="0.25">
      <c r="A6" s="211" t="s">
        <v>122</v>
      </c>
      <c r="B6" s="212"/>
      <c r="C6" s="213"/>
      <c r="D6" s="23" t="s">
        <v>123</v>
      </c>
      <c r="E6" s="10"/>
      <c r="F6" s="10"/>
      <c r="G6" s="10"/>
      <c r="H6" s="10"/>
      <c r="I6" s="10"/>
    </row>
    <row r="7" spans="1:9" x14ac:dyDescent="0.25">
      <c r="A7" s="211" t="s">
        <v>154</v>
      </c>
      <c r="B7" s="212"/>
      <c r="C7" s="213"/>
      <c r="D7" s="23" t="s">
        <v>155</v>
      </c>
      <c r="E7" s="10"/>
      <c r="F7" s="10"/>
      <c r="G7" s="10"/>
      <c r="H7" s="10"/>
      <c r="I7" s="10"/>
    </row>
    <row r="8" spans="1:9" x14ac:dyDescent="0.25">
      <c r="A8" s="202" t="s">
        <v>143</v>
      </c>
      <c r="B8" s="203"/>
      <c r="C8" s="204"/>
      <c r="D8" s="35" t="s">
        <v>157</v>
      </c>
      <c r="E8" s="10"/>
      <c r="F8" s="10"/>
      <c r="G8" s="10"/>
      <c r="H8" s="10"/>
      <c r="I8" s="10"/>
    </row>
    <row r="9" spans="1:9" x14ac:dyDescent="0.25">
      <c r="A9" s="205">
        <v>3</v>
      </c>
      <c r="B9" s="206"/>
      <c r="C9" s="207"/>
      <c r="D9" s="53" t="s">
        <v>21</v>
      </c>
      <c r="E9" s="118">
        <f>SUM(E10+E44+E48)</f>
        <v>58574.209999999992</v>
      </c>
      <c r="F9" s="54">
        <f t="shared" ref="F9:G9" si="0">SUM(F10+F44+F48)</f>
        <v>59920</v>
      </c>
      <c r="G9" s="118">
        <f t="shared" si="0"/>
        <v>60874.59</v>
      </c>
      <c r="H9" s="138">
        <f>(G9/F9)*100</f>
        <v>101.59310747663551</v>
      </c>
      <c r="I9" s="138">
        <f>(G9/E9)*100</f>
        <v>103.92729155032565</v>
      </c>
    </row>
    <row r="10" spans="1:9" x14ac:dyDescent="0.25">
      <c r="A10" s="193">
        <v>32</v>
      </c>
      <c r="B10" s="194"/>
      <c r="C10" s="195"/>
      <c r="D10" s="45" t="s">
        <v>27</v>
      </c>
      <c r="E10" s="126">
        <f>SUM(E11+E16+E24+E34+E36)</f>
        <v>57417.029999999992</v>
      </c>
      <c r="F10" s="46">
        <f>SUM(F11+F16+F24+F34+F36)</f>
        <v>58820</v>
      </c>
      <c r="G10" s="126">
        <f>SUM(G11+G16+G24+G34+G36)</f>
        <v>59805.689999999995</v>
      </c>
      <c r="H10" s="145">
        <f>(G10/F10)*100</f>
        <v>101.67577354641277</v>
      </c>
      <c r="I10" s="145">
        <f>(G10/E10)*100</f>
        <v>104.16019428382137</v>
      </c>
    </row>
    <row r="11" spans="1:9" ht="14.25" customHeight="1" x14ac:dyDescent="0.25">
      <c r="A11" s="40">
        <v>321</v>
      </c>
      <c r="B11" s="41"/>
      <c r="C11" s="42"/>
      <c r="D11" s="43" t="s">
        <v>40</v>
      </c>
      <c r="E11" s="134">
        <f t="shared" ref="E11:G11" si="1">SUM(E12:E15)</f>
        <v>3731.63</v>
      </c>
      <c r="F11" s="44">
        <f t="shared" si="1"/>
        <v>4990</v>
      </c>
      <c r="G11" s="134">
        <f t="shared" si="1"/>
        <v>4958.26</v>
      </c>
      <c r="H11" s="146">
        <f>(G11/F11)*100</f>
        <v>99.363927855711438</v>
      </c>
      <c r="I11" s="146">
        <f>(G11/E11)*100</f>
        <v>132.87115818020544</v>
      </c>
    </row>
    <row r="12" spans="1:9" x14ac:dyDescent="0.25">
      <c r="A12" s="37">
        <v>3211</v>
      </c>
      <c r="B12" s="38"/>
      <c r="C12" s="39"/>
      <c r="D12" s="36" t="s">
        <v>57</v>
      </c>
      <c r="E12" s="122">
        <v>2556.0700000000002</v>
      </c>
      <c r="F12" s="10">
        <v>4100</v>
      </c>
      <c r="G12" s="122">
        <v>4201.0600000000004</v>
      </c>
      <c r="H12" s="147">
        <f>(G12/F12)*100</f>
        <v>102.46487804878051</v>
      </c>
      <c r="I12" s="147">
        <f>(G12/E12)*100</f>
        <v>164.35621872640419</v>
      </c>
    </row>
    <row r="13" spans="1:9" ht="25.5" x14ac:dyDescent="0.25">
      <c r="A13" s="37">
        <v>3212</v>
      </c>
      <c r="B13" s="38"/>
      <c r="C13" s="39"/>
      <c r="D13" s="36" t="s">
        <v>58</v>
      </c>
      <c r="E13" s="122"/>
      <c r="F13" s="10"/>
      <c r="G13" s="122"/>
      <c r="H13" s="147">
        <v>0</v>
      </c>
      <c r="I13" s="147">
        <v>0</v>
      </c>
    </row>
    <row r="14" spans="1:9" x14ac:dyDescent="0.25">
      <c r="A14" s="37">
        <v>3213</v>
      </c>
      <c r="B14" s="38"/>
      <c r="C14" s="39"/>
      <c r="D14" s="36" t="s">
        <v>59</v>
      </c>
      <c r="E14" s="122">
        <v>939.18</v>
      </c>
      <c r="F14" s="10">
        <v>660</v>
      </c>
      <c r="G14" s="122">
        <v>510</v>
      </c>
      <c r="H14" s="147">
        <f t="shared" ref="H14:H15" si="2">(G14/F14)*100</f>
        <v>77.272727272727266</v>
      </c>
      <c r="I14" s="147">
        <f t="shared" ref="I14:I15" si="3">(G14/E14)*100</f>
        <v>54.302689580272158</v>
      </c>
    </row>
    <row r="15" spans="1:9" ht="25.5" x14ac:dyDescent="0.25">
      <c r="A15" s="37">
        <v>3214</v>
      </c>
      <c r="B15" s="38"/>
      <c r="C15" s="39"/>
      <c r="D15" s="36" t="s">
        <v>60</v>
      </c>
      <c r="E15" s="122">
        <v>236.38</v>
      </c>
      <c r="F15" s="10">
        <v>230</v>
      </c>
      <c r="G15" s="122">
        <v>247.2</v>
      </c>
      <c r="H15" s="147">
        <f t="shared" si="2"/>
        <v>107.47826086956522</v>
      </c>
      <c r="I15" s="147">
        <f t="shared" si="3"/>
        <v>104.57737541247145</v>
      </c>
    </row>
    <row r="16" spans="1:9" x14ac:dyDescent="0.25">
      <c r="A16" s="40">
        <v>322</v>
      </c>
      <c r="B16" s="41"/>
      <c r="C16" s="42"/>
      <c r="D16" s="43" t="s">
        <v>41</v>
      </c>
      <c r="E16" s="134">
        <f t="shared" ref="E16:G16" si="4">SUM(E17:E23)</f>
        <v>36147.089999999997</v>
      </c>
      <c r="F16" s="44">
        <f t="shared" si="4"/>
        <v>36060</v>
      </c>
      <c r="G16" s="134">
        <f t="shared" si="4"/>
        <v>36568.75</v>
      </c>
      <c r="H16" s="146">
        <f>(G16/F16)*100</f>
        <v>101.41084303937882</v>
      </c>
      <c r="I16" s="146">
        <f>(G16/E16)*100</f>
        <v>101.16651160577518</v>
      </c>
    </row>
    <row r="17" spans="1:9" ht="25.5" x14ac:dyDescent="0.25">
      <c r="A17" s="37">
        <v>3221</v>
      </c>
      <c r="B17" s="38"/>
      <c r="C17" s="39"/>
      <c r="D17" s="36" t="s">
        <v>61</v>
      </c>
      <c r="E17" s="122">
        <v>7415.27</v>
      </c>
      <c r="F17" s="10">
        <v>7400</v>
      </c>
      <c r="G17" s="122">
        <v>7557.81</v>
      </c>
      <c r="H17" s="147">
        <f t="shared" ref="H17:H23" si="5">(G17/F17)*100</f>
        <v>102.13256756756756</v>
      </c>
      <c r="I17" s="147">
        <f t="shared" ref="I17:I21" si="6">(G17/E17)*100</f>
        <v>101.92224962813221</v>
      </c>
    </row>
    <row r="18" spans="1:9" x14ac:dyDescent="0.25">
      <c r="A18" s="37">
        <v>3222</v>
      </c>
      <c r="B18" s="38"/>
      <c r="C18" s="39"/>
      <c r="D18" s="36" t="s">
        <v>62</v>
      </c>
      <c r="E18" s="122"/>
      <c r="F18" s="10"/>
      <c r="G18" s="122"/>
      <c r="H18" s="147">
        <v>0</v>
      </c>
      <c r="I18" s="147">
        <v>0</v>
      </c>
    </row>
    <row r="19" spans="1:9" x14ac:dyDescent="0.25">
      <c r="A19" s="37">
        <v>3223</v>
      </c>
      <c r="B19" s="38"/>
      <c r="C19" s="39"/>
      <c r="D19" s="36" t="s">
        <v>63</v>
      </c>
      <c r="E19" s="122">
        <v>24862.87</v>
      </c>
      <c r="F19" s="10">
        <v>27200</v>
      </c>
      <c r="G19" s="122">
        <v>27718.15</v>
      </c>
      <c r="H19" s="147">
        <f t="shared" si="5"/>
        <v>101.90496323529412</v>
      </c>
      <c r="I19" s="147">
        <f t="shared" si="6"/>
        <v>111.48411265473375</v>
      </c>
    </row>
    <row r="20" spans="1:9" ht="25.5" x14ac:dyDescent="0.25">
      <c r="A20" s="37">
        <v>3224</v>
      </c>
      <c r="B20" s="38"/>
      <c r="C20" s="39"/>
      <c r="D20" s="36" t="s">
        <v>64</v>
      </c>
      <c r="E20" s="122">
        <v>1933.52</v>
      </c>
      <c r="F20" s="10">
        <v>1300</v>
      </c>
      <c r="G20" s="122">
        <v>1138.76</v>
      </c>
      <c r="H20" s="147">
        <f t="shared" si="5"/>
        <v>87.596923076923076</v>
      </c>
      <c r="I20" s="147">
        <f t="shared" si="6"/>
        <v>58.895692829657833</v>
      </c>
    </row>
    <row r="21" spans="1:9" x14ac:dyDescent="0.25">
      <c r="A21" s="37">
        <v>3225</v>
      </c>
      <c r="B21" s="38"/>
      <c r="C21" s="39"/>
      <c r="D21" s="36" t="s">
        <v>65</v>
      </c>
      <c r="E21" s="122">
        <v>1520.24</v>
      </c>
      <c r="F21" s="10">
        <v>90</v>
      </c>
      <c r="G21" s="122">
        <v>87.51</v>
      </c>
      <c r="H21" s="147">
        <f t="shared" si="5"/>
        <v>97.233333333333334</v>
      </c>
      <c r="I21" s="147">
        <f t="shared" si="6"/>
        <v>5.7563279482187024</v>
      </c>
    </row>
    <row r="22" spans="1:9" ht="25.5" x14ac:dyDescent="0.25">
      <c r="A22" s="37">
        <v>3226</v>
      </c>
      <c r="B22" s="38"/>
      <c r="C22" s="39"/>
      <c r="D22" s="36" t="s">
        <v>66</v>
      </c>
      <c r="E22" s="122"/>
      <c r="F22" s="10"/>
      <c r="G22" s="122"/>
      <c r="H22" s="147">
        <v>0</v>
      </c>
      <c r="I22" s="147">
        <v>0</v>
      </c>
    </row>
    <row r="23" spans="1:9" ht="25.5" x14ac:dyDescent="0.25">
      <c r="A23" s="37">
        <v>3227</v>
      </c>
      <c r="B23" s="38"/>
      <c r="C23" s="39"/>
      <c r="D23" s="36" t="s">
        <v>67</v>
      </c>
      <c r="E23" s="122">
        <v>415.19</v>
      </c>
      <c r="F23" s="10">
        <v>70</v>
      </c>
      <c r="G23" s="122">
        <v>66.52</v>
      </c>
      <c r="H23" s="147">
        <f t="shared" si="5"/>
        <v>95.028571428571411</v>
      </c>
      <c r="I23" s="147">
        <v>0</v>
      </c>
    </row>
    <row r="24" spans="1:9" x14ac:dyDescent="0.25">
      <c r="A24" s="40">
        <v>323</v>
      </c>
      <c r="B24" s="41"/>
      <c r="C24" s="42"/>
      <c r="D24" s="43" t="s">
        <v>42</v>
      </c>
      <c r="E24" s="134">
        <f t="shared" ref="E24:G24" si="7">SUM(E25:E33)</f>
        <v>15880.27</v>
      </c>
      <c r="F24" s="44">
        <f t="shared" si="7"/>
        <v>16200</v>
      </c>
      <c r="G24" s="134">
        <f t="shared" si="7"/>
        <v>16687.079999999998</v>
      </c>
      <c r="H24" s="146">
        <f>(G24/F24)*100</f>
        <v>103.00666666666665</v>
      </c>
      <c r="I24" s="146">
        <f>(G24/E24)*100</f>
        <v>105.08058112362069</v>
      </c>
    </row>
    <row r="25" spans="1:9" x14ac:dyDescent="0.25">
      <c r="A25" s="37">
        <v>3231</v>
      </c>
      <c r="B25" s="38"/>
      <c r="C25" s="39"/>
      <c r="D25" s="36" t="s">
        <v>68</v>
      </c>
      <c r="E25" s="122">
        <v>1282.6300000000001</v>
      </c>
      <c r="F25" s="10">
        <v>1150</v>
      </c>
      <c r="G25" s="122">
        <v>1147.29</v>
      </c>
      <c r="H25" s="147">
        <f t="shared" ref="H25:H35" si="8">(G25/F25)*100</f>
        <v>99.764347826086947</v>
      </c>
      <c r="I25" s="147">
        <f t="shared" ref="I25:I35" si="9">(G25/E25)*100</f>
        <v>89.448243063081307</v>
      </c>
    </row>
    <row r="26" spans="1:9" ht="25.5" x14ac:dyDescent="0.25">
      <c r="A26" s="37">
        <v>3232</v>
      </c>
      <c r="B26" s="38"/>
      <c r="C26" s="39"/>
      <c r="D26" s="36" t="s">
        <v>69</v>
      </c>
      <c r="E26" s="122">
        <v>6345.5</v>
      </c>
      <c r="F26" s="10">
        <v>4920</v>
      </c>
      <c r="G26" s="122">
        <v>5446.04</v>
      </c>
      <c r="H26" s="147">
        <f t="shared" si="8"/>
        <v>110.6918699186992</v>
      </c>
      <c r="I26" s="147">
        <f t="shared" si="9"/>
        <v>85.825230478291701</v>
      </c>
    </row>
    <row r="27" spans="1:9" x14ac:dyDescent="0.25">
      <c r="A27" s="37">
        <v>3233</v>
      </c>
      <c r="B27" s="38"/>
      <c r="C27" s="39"/>
      <c r="D27" s="36" t="s">
        <v>70</v>
      </c>
      <c r="E27" s="122">
        <v>127.41</v>
      </c>
      <c r="F27" s="10">
        <v>130</v>
      </c>
      <c r="G27" s="122">
        <v>127.44</v>
      </c>
      <c r="H27" s="147">
        <f t="shared" si="8"/>
        <v>98.030769230769238</v>
      </c>
      <c r="I27" s="147">
        <f t="shared" si="9"/>
        <v>100.02354603249353</v>
      </c>
    </row>
    <row r="28" spans="1:9" x14ac:dyDescent="0.25">
      <c r="A28" s="37">
        <v>3234</v>
      </c>
      <c r="B28" s="38"/>
      <c r="C28" s="39"/>
      <c r="D28" s="36" t="s">
        <v>71</v>
      </c>
      <c r="E28" s="122">
        <v>3185.41</v>
      </c>
      <c r="F28" s="10">
        <v>4000</v>
      </c>
      <c r="G28" s="122">
        <v>3932.12</v>
      </c>
      <c r="H28" s="147">
        <f t="shared" si="8"/>
        <v>98.302999999999997</v>
      </c>
      <c r="I28" s="147">
        <f t="shared" si="9"/>
        <v>123.44156639176747</v>
      </c>
    </row>
    <row r="29" spans="1:9" x14ac:dyDescent="0.25">
      <c r="A29" s="37">
        <v>3235</v>
      </c>
      <c r="B29" s="38"/>
      <c r="C29" s="39"/>
      <c r="D29" s="36" t="s">
        <v>72</v>
      </c>
      <c r="E29" s="122">
        <v>1738.58</v>
      </c>
      <c r="F29" s="10">
        <v>1550</v>
      </c>
      <c r="G29" s="122">
        <v>1647.78</v>
      </c>
      <c r="H29" s="147">
        <f t="shared" si="8"/>
        <v>106.3083870967742</v>
      </c>
      <c r="I29" s="147">
        <f t="shared" si="9"/>
        <v>94.777347030335108</v>
      </c>
    </row>
    <row r="30" spans="1:9" x14ac:dyDescent="0.25">
      <c r="A30" s="37">
        <v>3236</v>
      </c>
      <c r="B30" s="38"/>
      <c r="C30" s="39"/>
      <c r="D30" s="36" t="s">
        <v>73</v>
      </c>
      <c r="E30" s="122">
        <v>1102.46</v>
      </c>
      <c r="F30" s="10">
        <v>1750</v>
      </c>
      <c r="G30" s="122">
        <v>1733.25</v>
      </c>
      <c r="H30" s="147">
        <f t="shared" si="8"/>
        <v>99.042857142857144</v>
      </c>
      <c r="I30" s="147">
        <f t="shared" si="9"/>
        <v>157.21658835694717</v>
      </c>
    </row>
    <row r="31" spans="1:9" x14ac:dyDescent="0.25">
      <c r="A31" s="37">
        <v>3237</v>
      </c>
      <c r="B31" s="38"/>
      <c r="C31" s="39"/>
      <c r="D31" s="36" t="s">
        <v>74</v>
      </c>
      <c r="E31" s="122">
        <v>184.15</v>
      </c>
      <c r="F31" s="10">
        <v>500</v>
      </c>
      <c r="G31" s="122">
        <v>468.06</v>
      </c>
      <c r="H31" s="147">
        <f t="shared" si="8"/>
        <v>93.611999999999995</v>
      </c>
      <c r="I31" s="147">
        <f t="shared" si="9"/>
        <v>254.17322834645671</v>
      </c>
    </row>
    <row r="32" spans="1:9" x14ac:dyDescent="0.25">
      <c r="A32" s="37">
        <v>3238</v>
      </c>
      <c r="B32" s="38"/>
      <c r="C32" s="39"/>
      <c r="D32" s="36" t="s">
        <v>75</v>
      </c>
      <c r="E32" s="122">
        <v>1584.88</v>
      </c>
      <c r="F32" s="10">
        <v>1650</v>
      </c>
      <c r="G32" s="122">
        <v>1647.51</v>
      </c>
      <c r="H32" s="147">
        <f t="shared" si="8"/>
        <v>99.849090909090904</v>
      </c>
      <c r="I32" s="147">
        <f t="shared" si="9"/>
        <v>103.95171874211296</v>
      </c>
    </row>
    <row r="33" spans="1:9" x14ac:dyDescent="0.25">
      <c r="A33" s="37">
        <v>3239</v>
      </c>
      <c r="B33" s="38"/>
      <c r="C33" s="39"/>
      <c r="D33" s="36" t="s">
        <v>76</v>
      </c>
      <c r="E33" s="122">
        <v>329.25</v>
      </c>
      <c r="F33" s="10">
        <v>550</v>
      </c>
      <c r="G33" s="122">
        <v>537.59</v>
      </c>
      <c r="H33" s="147">
        <f t="shared" si="8"/>
        <v>97.743636363636369</v>
      </c>
      <c r="I33" s="147">
        <f t="shared" si="9"/>
        <v>163.27714502657557</v>
      </c>
    </row>
    <row r="34" spans="1:9" ht="25.5" x14ac:dyDescent="0.25">
      <c r="A34" s="40">
        <v>324</v>
      </c>
      <c r="B34" s="41"/>
      <c r="C34" s="42"/>
      <c r="D34" s="43" t="s">
        <v>77</v>
      </c>
      <c r="E34" s="134">
        <f t="shared" ref="E34:G34" si="10">E35</f>
        <v>0</v>
      </c>
      <c r="F34" s="44">
        <f t="shared" si="10"/>
        <v>80</v>
      </c>
      <c r="G34" s="134">
        <f t="shared" si="10"/>
        <v>80</v>
      </c>
      <c r="H34" s="146">
        <f>(G34/F34)*100</f>
        <v>100</v>
      </c>
      <c r="I34" s="146" t="e">
        <f>(G34/E34)*100</f>
        <v>#DIV/0!</v>
      </c>
    </row>
    <row r="35" spans="1:9" ht="25.5" x14ac:dyDescent="0.25">
      <c r="A35" s="37">
        <v>3241</v>
      </c>
      <c r="B35" s="38"/>
      <c r="C35" s="39"/>
      <c r="D35" s="36" t="s">
        <v>99</v>
      </c>
      <c r="E35" s="122"/>
      <c r="F35" s="10">
        <v>80</v>
      </c>
      <c r="G35" s="122">
        <v>80</v>
      </c>
      <c r="H35" s="147">
        <f t="shared" si="8"/>
        <v>100</v>
      </c>
      <c r="I35" s="147" t="e">
        <f t="shared" si="9"/>
        <v>#DIV/0!</v>
      </c>
    </row>
    <row r="36" spans="1:9" ht="25.5" x14ac:dyDescent="0.25">
      <c r="A36" s="40">
        <v>329</v>
      </c>
      <c r="B36" s="41"/>
      <c r="C36" s="42"/>
      <c r="D36" s="43" t="s">
        <v>78</v>
      </c>
      <c r="E36" s="134">
        <f t="shared" ref="E36:G36" si="11">SUM(E37:E43)</f>
        <v>1658.04</v>
      </c>
      <c r="F36" s="44">
        <f t="shared" si="11"/>
        <v>1490</v>
      </c>
      <c r="G36" s="134">
        <f t="shared" si="11"/>
        <v>1511.6000000000001</v>
      </c>
      <c r="H36" s="146">
        <f>(G36/F36)*100</f>
        <v>101.4496644295302</v>
      </c>
      <c r="I36" s="146">
        <f>(G36/E36)*100</f>
        <v>91.167884972618282</v>
      </c>
    </row>
    <row r="37" spans="1:9" ht="38.25" x14ac:dyDescent="0.25">
      <c r="A37" s="37">
        <v>3291</v>
      </c>
      <c r="B37" s="38"/>
      <c r="C37" s="39"/>
      <c r="D37" s="36" t="s">
        <v>79</v>
      </c>
      <c r="E37" s="122"/>
      <c r="F37" s="10"/>
      <c r="G37" s="122"/>
      <c r="H37" s="147">
        <v>0</v>
      </c>
      <c r="I37" s="147">
        <v>0</v>
      </c>
    </row>
    <row r="38" spans="1:9" x14ac:dyDescent="0.25">
      <c r="A38" s="37">
        <v>3292</v>
      </c>
      <c r="B38" s="38"/>
      <c r="C38" s="39"/>
      <c r="D38" s="36" t="s">
        <v>80</v>
      </c>
      <c r="E38" s="122"/>
      <c r="F38" s="10"/>
      <c r="G38" s="122"/>
      <c r="H38" s="147">
        <v>0</v>
      </c>
      <c r="I38" s="147">
        <v>0</v>
      </c>
    </row>
    <row r="39" spans="1:9" x14ac:dyDescent="0.25">
      <c r="A39" s="37">
        <v>3293</v>
      </c>
      <c r="B39" s="38"/>
      <c r="C39" s="39"/>
      <c r="D39" s="36" t="s">
        <v>81</v>
      </c>
      <c r="E39" s="122">
        <v>220.97</v>
      </c>
      <c r="F39" s="10">
        <v>120</v>
      </c>
      <c r="G39" s="122">
        <v>145.6</v>
      </c>
      <c r="H39" s="147">
        <f t="shared" ref="H39:H43" si="12">(G39/F39)*100</f>
        <v>121.33333333333334</v>
      </c>
      <c r="I39" s="147">
        <f t="shared" ref="I39:I43" si="13">(G39/E39)*100</f>
        <v>65.891297461193815</v>
      </c>
    </row>
    <row r="40" spans="1:9" x14ac:dyDescent="0.25">
      <c r="A40" s="37">
        <v>3294</v>
      </c>
      <c r="B40" s="38"/>
      <c r="C40" s="39"/>
      <c r="D40" s="36" t="s">
        <v>82</v>
      </c>
      <c r="E40" s="122">
        <v>159.27000000000001</v>
      </c>
      <c r="F40" s="10">
        <v>170</v>
      </c>
      <c r="G40" s="122">
        <v>163.09</v>
      </c>
      <c r="H40" s="147">
        <f t="shared" si="12"/>
        <v>95.935294117647061</v>
      </c>
      <c r="I40" s="147">
        <f t="shared" si="13"/>
        <v>102.39844289571167</v>
      </c>
    </row>
    <row r="41" spans="1:9" x14ac:dyDescent="0.25">
      <c r="A41" s="37">
        <v>3295</v>
      </c>
      <c r="B41" s="38"/>
      <c r="C41" s="39"/>
      <c r="D41" s="36" t="s">
        <v>83</v>
      </c>
      <c r="E41" s="122"/>
      <c r="F41" s="10"/>
      <c r="G41" s="122"/>
      <c r="H41" s="147" t="e">
        <f t="shared" si="12"/>
        <v>#DIV/0!</v>
      </c>
      <c r="I41" s="147">
        <v>0</v>
      </c>
    </row>
    <row r="42" spans="1:9" x14ac:dyDescent="0.25">
      <c r="A42" s="37">
        <v>3296</v>
      </c>
      <c r="B42" s="38"/>
      <c r="C42" s="39"/>
      <c r="D42" s="36" t="s">
        <v>84</v>
      </c>
      <c r="E42" s="122"/>
      <c r="F42" s="10"/>
      <c r="G42" s="122"/>
      <c r="H42" s="147">
        <v>0</v>
      </c>
      <c r="I42" s="147">
        <v>0</v>
      </c>
    </row>
    <row r="43" spans="1:9" ht="25.5" x14ac:dyDescent="0.25">
      <c r="A43" s="37">
        <v>3299</v>
      </c>
      <c r="B43" s="38"/>
      <c r="C43" s="39"/>
      <c r="D43" s="36" t="s">
        <v>43</v>
      </c>
      <c r="E43" s="122">
        <v>1277.8</v>
      </c>
      <c r="F43" s="10">
        <v>1200</v>
      </c>
      <c r="G43" s="122">
        <v>1202.9100000000001</v>
      </c>
      <c r="H43" s="147">
        <f t="shared" si="12"/>
        <v>100.24250000000001</v>
      </c>
      <c r="I43" s="147">
        <f t="shared" si="13"/>
        <v>94.139145406166861</v>
      </c>
    </row>
    <row r="44" spans="1:9" x14ac:dyDescent="0.25">
      <c r="A44" s="47">
        <v>34</v>
      </c>
      <c r="B44" s="48"/>
      <c r="C44" s="49"/>
      <c r="D44" s="45" t="s">
        <v>44</v>
      </c>
      <c r="E44" s="126">
        <f>SUM(E45)</f>
        <v>1157.18</v>
      </c>
      <c r="F44" s="46">
        <f>SUM(F45)</f>
        <v>1100</v>
      </c>
      <c r="G44" s="126">
        <f>SUM(G45)</f>
        <v>1068.9000000000001</v>
      </c>
      <c r="H44" s="145">
        <f>(G44/F44)*100</f>
        <v>97.172727272727272</v>
      </c>
      <c r="I44" s="145">
        <f>(G44/E44)*100</f>
        <v>92.371109075511157</v>
      </c>
    </row>
    <row r="45" spans="1:9" x14ac:dyDescent="0.25">
      <c r="A45" s="40">
        <v>343</v>
      </c>
      <c r="B45" s="41"/>
      <c r="C45" s="42"/>
      <c r="D45" s="43" t="s">
        <v>45</v>
      </c>
      <c r="E45" s="134">
        <f t="shared" ref="E45:G45" si="14">SUM(E46:E47)</f>
        <v>1157.18</v>
      </c>
      <c r="F45" s="44">
        <f t="shared" si="14"/>
        <v>1100</v>
      </c>
      <c r="G45" s="134">
        <f t="shared" si="14"/>
        <v>1068.9000000000001</v>
      </c>
      <c r="H45" s="146">
        <f>(G45/F45)*100</f>
        <v>97.172727272727272</v>
      </c>
      <c r="I45" s="146">
        <f>(G45/E45)*100</f>
        <v>92.371109075511157</v>
      </c>
    </row>
    <row r="46" spans="1:9" ht="25.5" x14ac:dyDescent="0.25">
      <c r="A46" s="37">
        <v>3431</v>
      </c>
      <c r="B46" s="38"/>
      <c r="C46" s="39"/>
      <c r="D46" s="36" t="s">
        <v>85</v>
      </c>
      <c r="E46" s="122">
        <v>1156.67</v>
      </c>
      <c r="F46" s="10">
        <v>1100</v>
      </c>
      <c r="G46" s="122">
        <v>1068.75</v>
      </c>
      <c r="H46" s="147">
        <f t="shared" ref="H46:H47" si="15">(G46/F46)*100</f>
        <v>97.159090909090907</v>
      </c>
      <c r="I46" s="147">
        <f t="shared" ref="I46:I47" si="16">(G46/E46)*100</f>
        <v>92.398869167524012</v>
      </c>
    </row>
    <row r="47" spans="1:9" x14ac:dyDescent="0.25">
      <c r="A47" s="37">
        <v>3433</v>
      </c>
      <c r="B47" s="38"/>
      <c r="C47" s="39"/>
      <c r="D47" s="36" t="s">
        <v>86</v>
      </c>
      <c r="E47" s="122">
        <v>0.51</v>
      </c>
      <c r="F47" s="10"/>
      <c r="G47" s="122">
        <v>0.15</v>
      </c>
      <c r="H47" s="147" t="e">
        <f t="shared" si="15"/>
        <v>#DIV/0!</v>
      </c>
      <c r="I47" s="147">
        <f t="shared" si="16"/>
        <v>29.411764705882355</v>
      </c>
    </row>
    <row r="48" spans="1:9" ht="38.25" x14ac:dyDescent="0.25">
      <c r="A48" s="47">
        <v>37</v>
      </c>
      <c r="B48" s="48"/>
      <c r="C48" s="49"/>
      <c r="D48" s="45" t="s">
        <v>46</v>
      </c>
      <c r="E48" s="126">
        <f t="shared" ref="E48:G48" si="17">SUM(E49)</f>
        <v>0</v>
      </c>
      <c r="F48" s="46">
        <f t="shared" si="17"/>
        <v>0</v>
      </c>
      <c r="G48" s="126">
        <f t="shared" si="17"/>
        <v>0</v>
      </c>
      <c r="H48" s="145">
        <v>0</v>
      </c>
      <c r="I48" s="145">
        <v>0</v>
      </c>
    </row>
    <row r="49" spans="1:9" ht="25.5" x14ac:dyDescent="0.25">
      <c r="A49" s="40">
        <v>372</v>
      </c>
      <c r="B49" s="41"/>
      <c r="C49" s="42"/>
      <c r="D49" s="43" t="s">
        <v>47</v>
      </c>
      <c r="E49" s="134">
        <f>SUM(E50:E51)</f>
        <v>0</v>
      </c>
      <c r="F49" s="44">
        <f>SUM(F50:F51)</f>
        <v>0</v>
      </c>
      <c r="G49" s="134">
        <f t="shared" ref="G49" si="18">SUM(G50:G51)</f>
        <v>0</v>
      </c>
      <c r="H49" s="146">
        <v>0</v>
      </c>
      <c r="I49" s="146">
        <v>0</v>
      </c>
    </row>
    <row r="50" spans="1:9" ht="25.5" x14ac:dyDescent="0.25">
      <c r="A50" s="37">
        <v>3721</v>
      </c>
      <c r="B50" s="38"/>
      <c r="C50" s="39"/>
      <c r="D50" s="36" t="s">
        <v>87</v>
      </c>
      <c r="E50" s="122"/>
      <c r="F50" s="10"/>
      <c r="G50" s="122"/>
      <c r="H50" s="147">
        <v>0</v>
      </c>
      <c r="I50" s="147">
        <v>0</v>
      </c>
    </row>
    <row r="51" spans="1:9" ht="25.5" x14ac:dyDescent="0.25">
      <c r="A51" s="37">
        <v>3722</v>
      </c>
      <c r="B51" s="38"/>
      <c r="C51" s="39"/>
      <c r="D51" s="36" t="s">
        <v>88</v>
      </c>
      <c r="E51" s="122"/>
      <c r="F51" s="10"/>
      <c r="G51" s="122"/>
      <c r="H51" s="147">
        <v>0</v>
      </c>
      <c r="I51" s="147">
        <v>0</v>
      </c>
    </row>
    <row r="52" spans="1:9" ht="38.25" x14ac:dyDescent="0.25">
      <c r="A52" s="50">
        <v>4</v>
      </c>
      <c r="B52" s="51"/>
      <c r="C52" s="52"/>
      <c r="D52" s="53" t="s">
        <v>36</v>
      </c>
      <c r="E52" s="118">
        <f>SUM(E53+E61)</f>
        <v>0</v>
      </c>
      <c r="F52" s="54">
        <f t="shared" ref="F52:G52" si="19">SUM(F53+F61)</f>
        <v>0</v>
      </c>
      <c r="G52" s="118">
        <f t="shared" si="19"/>
        <v>0</v>
      </c>
      <c r="H52" s="138">
        <v>0</v>
      </c>
      <c r="I52" s="138" t="e">
        <f>(G52/E52)*100</f>
        <v>#DIV/0!</v>
      </c>
    </row>
    <row r="53" spans="1:9" ht="38.25" x14ac:dyDescent="0.25">
      <c r="A53" s="47">
        <v>42</v>
      </c>
      <c r="B53" s="48"/>
      <c r="C53" s="49"/>
      <c r="D53" s="45" t="s">
        <v>36</v>
      </c>
      <c r="E53" s="126">
        <f t="shared" ref="E53:G53" si="20">SUM(E54)</f>
        <v>0</v>
      </c>
      <c r="F53" s="46">
        <f t="shared" si="20"/>
        <v>0</v>
      </c>
      <c r="G53" s="126">
        <f t="shared" si="20"/>
        <v>0</v>
      </c>
      <c r="H53" s="145">
        <v>0</v>
      </c>
      <c r="I53" s="145" t="e">
        <f>(G53/E53)*100</f>
        <v>#DIV/0!</v>
      </c>
    </row>
    <row r="54" spans="1:9" x14ac:dyDescent="0.25">
      <c r="A54" s="40">
        <v>422</v>
      </c>
      <c r="B54" s="41"/>
      <c r="C54" s="42"/>
      <c r="D54" s="43" t="s">
        <v>48</v>
      </c>
      <c r="E54" s="134">
        <f t="shared" ref="E54:G54" si="21">SUM(E55:E60)</f>
        <v>0</v>
      </c>
      <c r="F54" s="44">
        <f t="shared" si="21"/>
        <v>0</v>
      </c>
      <c r="G54" s="134">
        <f t="shared" si="21"/>
        <v>0</v>
      </c>
      <c r="H54" s="146">
        <v>0</v>
      </c>
      <c r="I54" s="146" t="e">
        <f>(G54/E54)*100</f>
        <v>#DIV/0!</v>
      </c>
    </row>
    <row r="55" spans="1:9" x14ac:dyDescent="0.25">
      <c r="A55" s="37">
        <v>4221</v>
      </c>
      <c r="B55" s="38"/>
      <c r="C55" s="39"/>
      <c r="D55" s="36" t="s">
        <v>89</v>
      </c>
      <c r="E55" s="122"/>
      <c r="F55" s="10"/>
      <c r="G55" s="122"/>
      <c r="H55" s="147">
        <v>0</v>
      </c>
      <c r="I55" s="147" t="e">
        <f t="shared" ref="I55:I60" si="22">(G55/E55)*100</f>
        <v>#DIV/0!</v>
      </c>
    </row>
    <row r="56" spans="1:9" x14ac:dyDescent="0.25">
      <c r="A56" s="37">
        <v>4222</v>
      </c>
      <c r="B56" s="38"/>
      <c r="C56" s="39"/>
      <c r="D56" s="36" t="s">
        <v>90</v>
      </c>
      <c r="E56" s="122"/>
      <c r="F56" s="10"/>
      <c r="G56" s="122"/>
      <c r="H56" s="147">
        <v>0</v>
      </c>
      <c r="I56" s="147">
        <v>0</v>
      </c>
    </row>
    <row r="57" spans="1:9" x14ac:dyDescent="0.25">
      <c r="A57" s="37">
        <v>4223</v>
      </c>
      <c r="B57" s="38"/>
      <c r="C57" s="39"/>
      <c r="D57" s="36" t="s">
        <v>91</v>
      </c>
      <c r="E57" s="122"/>
      <c r="F57" s="10"/>
      <c r="G57" s="122"/>
      <c r="H57" s="147">
        <v>0</v>
      </c>
      <c r="I57" s="147">
        <v>0</v>
      </c>
    </row>
    <row r="58" spans="1:9" x14ac:dyDescent="0.25">
      <c r="A58" s="37">
        <v>4225</v>
      </c>
      <c r="B58" s="38"/>
      <c r="C58" s="39"/>
      <c r="D58" s="36" t="s">
        <v>92</v>
      </c>
      <c r="E58" s="122"/>
      <c r="F58" s="10"/>
      <c r="G58" s="122"/>
      <c r="H58" s="147">
        <v>0</v>
      </c>
      <c r="I58" s="147">
        <v>0</v>
      </c>
    </row>
    <row r="59" spans="1:9" x14ac:dyDescent="0.25">
      <c r="A59" s="37">
        <v>4226</v>
      </c>
      <c r="B59" s="38"/>
      <c r="C59" s="39"/>
      <c r="D59" s="36" t="s">
        <v>93</v>
      </c>
      <c r="E59" s="122"/>
      <c r="F59" s="10"/>
      <c r="G59" s="122"/>
      <c r="H59" s="147">
        <v>0</v>
      </c>
      <c r="I59" s="147">
        <v>0</v>
      </c>
    </row>
    <row r="60" spans="1:9" ht="25.5" x14ac:dyDescent="0.25">
      <c r="A60" s="37">
        <v>4227</v>
      </c>
      <c r="B60" s="38"/>
      <c r="C60" s="39"/>
      <c r="D60" s="36" t="s">
        <v>94</v>
      </c>
      <c r="E60" s="122"/>
      <c r="F60" s="10"/>
      <c r="G60" s="122"/>
      <c r="H60" s="147">
        <v>0</v>
      </c>
      <c r="I60" s="147" t="e">
        <f t="shared" si="22"/>
        <v>#DIV/0!</v>
      </c>
    </row>
    <row r="61" spans="1:9" ht="25.5" x14ac:dyDescent="0.25">
      <c r="A61" s="40">
        <v>424</v>
      </c>
      <c r="B61" s="41"/>
      <c r="C61" s="42"/>
      <c r="D61" s="43" t="s">
        <v>49</v>
      </c>
      <c r="E61" s="134">
        <f t="shared" ref="E61:G61" si="23">SUM(E62)</f>
        <v>0</v>
      </c>
      <c r="F61" s="44">
        <f t="shared" si="23"/>
        <v>0</v>
      </c>
      <c r="G61" s="134">
        <f t="shared" si="23"/>
        <v>0</v>
      </c>
      <c r="H61" s="146">
        <v>0</v>
      </c>
      <c r="I61" s="146" t="e">
        <f>(G61/E61)*100</f>
        <v>#DIV/0!</v>
      </c>
    </row>
    <row r="62" spans="1:9" x14ac:dyDescent="0.25">
      <c r="A62" s="37">
        <v>4241</v>
      </c>
      <c r="B62" s="38"/>
      <c r="C62" s="39"/>
      <c r="D62" s="36" t="s">
        <v>95</v>
      </c>
      <c r="E62" s="122"/>
      <c r="F62" s="10"/>
      <c r="G62" s="122"/>
      <c r="H62" s="147">
        <v>0</v>
      </c>
      <c r="I62" s="147" t="e">
        <f>(G62/E62)*100</f>
        <v>#DIV/0!</v>
      </c>
    </row>
    <row r="63" spans="1:9" x14ac:dyDescent="0.25">
      <c r="A63" s="37"/>
      <c r="B63" s="38"/>
      <c r="C63" s="39"/>
      <c r="D63" s="36"/>
      <c r="E63" s="122"/>
      <c r="F63" s="10"/>
      <c r="G63" s="122"/>
      <c r="H63" s="10"/>
      <c r="I63" s="10"/>
    </row>
    <row r="64" spans="1:9" x14ac:dyDescent="0.25">
      <c r="A64" s="37"/>
      <c r="B64" s="38"/>
      <c r="C64" s="39"/>
      <c r="D64" s="55" t="s">
        <v>96</v>
      </c>
      <c r="E64" s="135">
        <f>SUM(E9+E52)</f>
        <v>58574.209999999992</v>
      </c>
      <c r="F64" s="56">
        <f t="shared" ref="F64:G64" si="24">SUM(F9+F52)</f>
        <v>59920</v>
      </c>
      <c r="G64" s="135">
        <f t="shared" si="24"/>
        <v>60874.59</v>
      </c>
      <c r="H64" s="148">
        <f>(G64/F64)*100</f>
        <v>101.59310747663551</v>
      </c>
      <c r="I64" s="148">
        <f>(G64/E64)*100</f>
        <v>103.92729155032565</v>
      </c>
    </row>
    <row r="65" spans="1:9" x14ac:dyDescent="0.25">
      <c r="A65" s="37"/>
      <c r="B65" s="38"/>
      <c r="C65" s="39"/>
      <c r="D65" s="36"/>
      <c r="E65" s="10"/>
      <c r="F65" s="10"/>
      <c r="G65" s="10"/>
      <c r="H65" s="10"/>
      <c r="I65" s="10"/>
    </row>
    <row r="66" spans="1:9" ht="25.5" x14ac:dyDescent="0.25">
      <c r="A66" s="208" t="s">
        <v>25</v>
      </c>
      <c r="B66" s="214"/>
      <c r="C66" s="215"/>
      <c r="D66" s="20" t="s">
        <v>26</v>
      </c>
      <c r="E66" s="20" t="s">
        <v>190</v>
      </c>
      <c r="F66" s="21" t="s">
        <v>97</v>
      </c>
      <c r="G66" s="20" t="s">
        <v>191</v>
      </c>
      <c r="H66" s="137" t="s">
        <v>192</v>
      </c>
      <c r="I66" s="137" t="s">
        <v>193</v>
      </c>
    </row>
    <row r="67" spans="1:9" ht="15" customHeight="1" x14ac:dyDescent="0.25">
      <c r="A67" s="211" t="s">
        <v>122</v>
      </c>
      <c r="B67" s="212"/>
      <c r="C67" s="213"/>
      <c r="D67" s="23" t="s">
        <v>123</v>
      </c>
      <c r="E67" s="10"/>
      <c r="F67" s="10"/>
      <c r="G67" s="10"/>
      <c r="H67" s="10"/>
      <c r="I67" s="10"/>
    </row>
    <row r="68" spans="1:9" ht="25.5" customHeight="1" x14ac:dyDescent="0.25">
      <c r="A68" s="211" t="s">
        <v>148</v>
      </c>
      <c r="B68" s="212"/>
      <c r="C68" s="213"/>
      <c r="D68" s="23" t="s">
        <v>147</v>
      </c>
      <c r="E68" s="10"/>
      <c r="F68" s="10"/>
      <c r="G68" s="10"/>
      <c r="H68" s="10"/>
      <c r="I68" s="10"/>
    </row>
    <row r="69" spans="1:9" ht="15" customHeight="1" x14ac:dyDescent="0.25">
      <c r="A69" s="202" t="s">
        <v>124</v>
      </c>
      <c r="B69" s="203"/>
      <c r="C69" s="204"/>
      <c r="D69" s="35" t="s">
        <v>18</v>
      </c>
      <c r="E69" s="10"/>
      <c r="F69" s="10"/>
      <c r="G69" s="10"/>
      <c r="H69" s="10"/>
      <c r="I69" s="10"/>
    </row>
    <row r="70" spans="1:9" x14ac:dyDescent="0.25">
      <c r="A70" s="205">
        <v>3</v>
      </c>
      <c r="B70" s="206"/>
      <c r="C70" s="207"/>
      <c r="D70" s="53" t="s">
        <v>21</v>
      </c>
      <c r="E70" s="118">
        <f t="shared" ref="E70" si="25">SUM(E71+E81)</f>
        <v>1171.31</v>
      </c>
      <c r="F70" s="54">
        <f>SUM(F71+F81)</f>
        <v>5090</v>
      </c>
      <c r="G70" s="118">
        <f>SUM(G71+G81)</f>
        <v>5284.0099999999993</v>
      </c>
      <c r="H70" s="138">
        <f>(G70/F70)*100</f>
        <v>103.81159135559921</v>
      </c>
      <c r="I70" s="138">
        <f>(G70/E70)*100</f>
        <v>451.11968650485352</v>
      </c>
    </row>
    <row r="71" spans="1:9" x14ac:dyDescent="0.25">
      <c r="A71" s="193">
        <v>31</v>
      </c>
      <c r="B71" s="194"/>
      <c r="C71" s="195"/>
      <c r="D71" s="45" t="s">
        <v>22</v>
      </c>
      <c r="E71" s="126">
        <f>SUM(E72+E76+E78)</f>
        <v>1112.02</v>
      </c>
      <c r="F71" s="46">
        <f>SUM(F72+F76+F78)</f>
        <v>5035</v>
      </c>
      <c r="G71" s="126">
        <f>SUM(G72+G76+G78)</f>
        <v>5227.32</v>
      </c>
      <c r="H71" s="145">
        <f>(G71/F71)*100</f>
        <v>103.81966236345581</v>
      </c>
      <c r="I71" s="145">
        <f>(G71/E71)*100</f>
        <v>470.07427923958198</v>
      </c>
    </row>
    <row r="72" spans="1:9" ht="15" customHeight="1" x14ac:dyDescent="0.25">
      <c r="A72" s="40">
        <v>311</v>
      </c>
      <c r="B72" s="41"/>
      <c r="C72" s="42"/>
      <c r="D72" s="43" t="s">
        <v>38</v>
      </c>
      <c r="E72" s="134">
        <f t="shared" ref="E72:G72" si="26">SUM(E73:E75)</f>
        <v>903.25</v>
      </c>
      <c r="F72" s="44">
        <f t="shared" si="26"/>
        <v>1370</v>
      </c>
      <c r="G72" s="134">
        <f t="shared" si="26"/>
        <v>1360.62</v>
      </c>
      <c r="H72" s="146">
        <f>(G72/F72)*100</f>
        <v>99.315328467153279</v>
      </c>
      <c r="I72" s="146">
        <f>(G72/E72)*100</f>
        <v>150.63603653473567</v>
      </c>
    </row>
    <row r="73" spans="1:9" x14ac:dyDescent="0.25">
      <c r="A73" s="37">
        <v>3111</v>
      </c>
      <c r="B73" s="38"/>
      <c r="C73" s="39"/>
      <c r="D73" s="36" t="s">
        <v>50</v>
      </c>
      <c r="E73" s="122">
        <v>903.25</v>
      </c>
      <c r="F73" s="10">
        <v>1370</v>
      </c>
      <c r="G73" s="122">
        <v>1360.62</v>
      </c>
      <c r="H73" s="147">
        <f t="shared" ref="H73" si="27">(G73/F73)*100</f>
        <v>99.315328467153279</v>
      </c>
      <c r="I73" s="147">
        <f t="shared" ref="I73" si="28">(G73/E73)*100</f>
        <v>150.63603653473567</v>
      </c>
    </row>
    <row r="74" spans="1:9" x14ac:dyDescent="0.25">
      <c r="A74" s="37">
        <v>3113</v>
      </c>
      <c r="B74" s="38"/>
      <c r="C74" s="39"/>
      <c r="D74" s="36" t="s">
        <v>51</v>
      </c>
      <c r="E74" s="122"/>
      <c r="F74" s="10"/>
      <c r="G74" s="122"/>
      <c r="H74" s="147">
        <v>0</v>
      </c>
      <c r="I74" s="147">
        <v>0</v>
      </c>
    </row>
    <row r="75" spans="1:9" x14ac:dyDescent="0.25">
      <c r="A75" s="37">
        <v>3114</v>
      </c>
      <c r="B75" s="38"/>
      <c r="C75" s="39"/>
      <c r="D75" s="36" t="s">
        <v>52</v>
      </c>
      <c r="E75" s="122"/>
      <c r="F75" s="10"/>
      <c r="G75" s="122"/>
      <c r="H75" s="147">
        <v>0</v>
      </c>
      <c r="I75" s="147">
        <v>0</v>
      </c>
    </row>
    <row r="76" spans="1:9" x14ac:dyDescent="0.25">
      <c r="A76" s="40">
        <v>312</v>
      </c>
      <c r="B76" s="41"/>
      <c r="C76" s="42"/>
      <c r="D76" s="43" t="s">
        <v>53</v>
      </c>
      <c r="E76" s="134">
        <f t="shared" ref="E76:G76" si="29">SUM(E77)</f>
        <v>59.73</v>
      </c>
      <c r="F76" s="44">
        <f t="shared" si="29"/>
        <v>3440</v>
      </c>
      <c r="G76" s="134">
        <f t="shared" si="29"/>
        <v>3642.21</v>
      </c>
      <c r="H76" s="146">
        <f>(G76/F76)*100</f>
        <v>105.8781976744186</v>
      </c>
      <c r="I76" s="146">
        <f>(G76/E76)*100</f>
        <v>6097.790055248619</v>
      </c>
    </row>
    <row r="77" spans="1:9" x14ac:dyDescent="0.25">
      <c r="A77" s="37">
        <v>3121</v>
      </c>
      <c r="B77" s="38"/>
      <c r="C77" s="39"/>
      <c r="D77" s="36" t="s">
        <v>54</v>
      </c>
      <c r="E77" s="122">
        <v>59.73</v>
      </c>
      <c r="F77" s="10">
        <v>3440</v>
      </c>
      <c r="G77" s="122">
        <v>3642.21</v>
      </c>
      <c r="H77" s="147">
        <f t="shared" ref="H77" si="30">(G77/F77)*100</f>
        <v>105.8781976744186</v>
      </c>
      <c r="I77" s="147">
        <f t="shared" ref="I77" si="31">(G77/E77)*100</f>
        <v>6097.790055248619</v>
      </c>
    </row>
    <row r="78" spans="1:9" x14ac:dyDescent="0.25">
      <c r="A78" s="40">
        <v>313</v>
      </c>
      <c r="B78" s="41"/>
      <c r="C78" s="42"/>
      <c r="D78" s="43" t="s">
        <v>39</v>
      </c>
      <c r="E78" s="134">
        <f t="shared" ref="E78:G78" si="32">SUM(E79:E80)</f>
        <v>149.04</v>
      </c>
      <c r="F78" s="44">
        <f t="shared" si="32"/>
        <v>225</v>
      </c>
      <c r="G78" s="134">
        <f t="shared" si="32"/>
        <v>224.49</v>
      </c>
      <c r="H78" s="146">
        <f>(G78/F78)*100</f>
        <v>99.773333333333341</v>
      </c>
      <c r="I78" s="146">
        <f>(G78/E78)*100</f>
        <v>150.62399355877619</v>
      </c>
    </row>
    <row r="79" spans="1:9" x14ac:dyDescent="0.25">
      <c r="A79" s="37">
        <v>3131</v>
      </c>
      <c r="B79" s="38"/>
      <c r="C79" s="39"/>
      <c r="D79" s="36" t="s">
        <v>55</v>
      </c>
      <c r="E79" s="122"/>
      <c r="F79" s="10"/>
      <c r="G79" s="122"/>
      <c r="H79" s="147">
        <v>0</v>
      </c>
      <c r="I79" s="147">
        <v>0</v>
      </c>
    </row>
    <row r="80" spans="1:9" ht="25.5" x14ac:dyDescent="0.25">
      <c r="A80" s="37">
        <v>3132</v>
      </c>
      <c r="B80" s="38"/>
      <c r="C80" s="39"/>
      <c r="D80" s="36" t="s">
        <v>56</v>
      </c>
      <c r="E80" s="122">
        <v>149.04</v>
      </c>
      <c r="F80" s="10">
        <v>225</v>
      </c>
      <c r="G80" s="122">
        <v>224.49</v>
      </c>
      <c r="H80" s="147">
        <f t="shared" ref="H80" si="33">(G80/F80)*100</f>
        <v>99.773333333333341</v>
      </c>
      <c r="I80" s="147">
        <f t="shared" ref="I80" si="34">(G80/E80)*100</f>
        <v>150.62399355877619</v>
      </c>
    </row>
    <row r="81" spans="1:9" x14ac:dyDescent="0.25">
      <c r="A81" s="193">
        <v>32</v>
      </c>
      <c r="B81" s="194"/>
      <c r="C81" s="195"/>
      <c r="D81" s="45" t="s">
        <v>27</v>
      </c>
      <c r="E81" s="126">
        <f t="shared" ref="E81:F81" si="35">SUM(E82)</f>
        <v>59.29</v>
      </c>
      <c r="F81" s="46">
        <f t="shared" si="35"/>
        <v>55</v>
      </c>
      <c r="G81" s="126">
        <f>SUM(G82)</f>
        <v>56.690000000000005</v>
      </c>
      <c r="H81" s="145">
        <f>(G81/F81)*100</f>
        <v>103.07272727272728</v>
      </c>
      <c r="I81" s="145">
        <f>(G81/E81)*100</f>
        <v>95.614774835554059</v>
      </c>
    </row>
    <row r="82" spans="1:9" x14ac:dyDescent="0.25">
      <c r="A82" s="40">
        <v>321</v>
      </c>
      <c r="B82" s="41"/>
      <c r="C82" s="42"/>
      <c r="D82" s="43" t="s">
        <v>40</v>
      </c>
      <c r="E82" s="134">
        <f t="shared" ref="E82:G82" si="36">SUM(E83:E86)</f>
        <v>59.29</v>
      </c>
      <c r="F82" s="44">
        <f t="shared" si="36"/>
        <v>55</v>
      </c>
      <c r="G82" s="134">
        <f t="shared" si="36"/>
        <v>56.690000000000005</v>
      </c>
      <c r="H82" s="146">
        <f>(G82/F82)*100</f>
        <v>103.07272727272728</v>
      </c>
      <c r="I82" s="146">
        <f>(G82/E82)*100</f>
        <v>95.614774835554059</v>
      </c>
    </row>
    <row r="83" spans="1:9" x14ac:dyDescent="0.25">
      <c r="A83" s="37">
        <v>3211</v>
      </c>
      <c r="B83" s="38"/>
      <c r="C83" s="39"/>
      <c r="D83" s="36" t="s">
        <v>57</v>
      </c>
      <c r="E83" s="122">
        <v>10.46</v>
      </c>
      <c r="F83" s="10">
        <v>5</v>
      </c>
      <c r="G83" s="122">
        <v>5.31</v>
      </c>
      <c r="H83" s="147">
        <f t="shared" ref="H83" si="37">(G83/F83)*100</f>
        <v>106.19999999999999</v>
      </c>
      <c r="I83" s="147">
        <f t="shared" ref="I83:I84" si="38">(G83/E83)*100</f>
        <v>50.764818355640529</v>
      </c>
    </row>
    <row r="84" spans="1:9" ht="25.5" x14ac:dyDescent="0.25">
      <c r="A84" s="37">
        <v>3212</v>
      </c>
      <c r="B84" s="38"/>
      <c r="C84" s="39"/>
      <c r="D84" s="36" t="s">
        <v>58</v>
      </c>
      <c r="E84" s="122">
        <v>48.83</v>
      </c>
      <c r="F84" s="10">
        <v>50</v>
      </c>
      <c r="G84" s="122">
        <v>51.38</v>
      </c>
      <c r="H84" s="147">
        <f t="shared" ref="H84" si="39">(G84/F84)*100</f>
        <v>102.76</v>
      </c>
      <c r="I84" s="147">
        <f t="shared" si="38"/>
        <v>105.22219946754046</v>
      </c>
    </row>
    <row r="85" spans="1:9" x14ac:dyDescent="0.25">
      <c r="A85" s="37">
        <v>3213</v>
      </c>
      <c r="B85" s="38"/>
      <c r="C85" s="39"/>
      <c r="D85" s="36" t="s">
        <v>59</v>
      </c>
      <c r="E85" s="122"/>
      <c r="F85" s="10"/>
      <c r="G85" s="122"/>
      <c r="H85" s="147">
        <v>0</v>
      </c>
      <c r="I85" s="147">
        <v>0</v>
      </c>
    </row>
    <row r="86" spans="1:9" ht="25.5" x14ac:dyDescent="0.25">
      <c r="A86" s="37">
        <v>3214</v>
      </c>
      <c r="B86" s="38"/>
      <c r="C86" s="39"/>
      <c r="D86" s="36" t="s">
        <v>60</v>
      </c>
      <c r="E86" s="122"/>
      <c r="F86" s="10"/>
      <c r="G86" s="122"/>
      <c r="H86" s="147">
        <v>0</v>
      </c>
      <c r="I86" s="147">
        <v>0</v>
      </c>
    </row>
    <row r="87" spans="1:9" ht="15" customHeight="1" x14ac:dyDescent="0.25">
      <c r="A87" s="202" t="s">
        <v>128</v>
      </c>
      <c r="B87" s="203"/>
      <c r="C87" s="204"/>
      <c r="D87" s="35" t="s">
        <v>98</v>
      </c>
      <c r="E87" s="122"/>
      <c r="F87" s="10"/>
      <c r="G87" s="122"/>
      <c r="H87" s="147"/>
      <c r="I87" s="147">
        <v>0</v>
      </c>
    </row>
    <row r="88" spans="1:9" x14ac:dyDescent="0.25">
      <c r="A88" s="205">
        <v>3</v>
      </c>
      <c r="B88" s="206"/>
      <c r="C88" s="207"/>
      <c r="D88" s="53" t="s">
        <v>21</v>
      </c>
      <c r="E88" s="118">
        <f t="shared" ref="E88:G88" si="40">SUM(E89+E99)</f>
        <v>13900.640000000001</v>
      </c>
      <c r="F88" s="54">
        <f t="shared" si="40"/>
        <v>14890</v>
      </c>
      <c r="G88" s="118">
        <f t="shared" si="40"/>
        <v>14776.48</v>
      </c>
      <c r="H88" s="138">
        <f>(G88/F88)*100</f>
        <v>99.237609133646743</v>
      </c>
      <c r="I88" s="138">
        <f>(G88/E88)*100</f>
        <v>106.30071708928509</v>
      </c>
    </row>
    <row r="89" spans="1:9" x14ac:dyDescent="0.25">
      <c r="A89" s="193">
        <v>31</v>
      </c>
      <c r="B89" s="194"/>
      <c r="C89" s="195"/>
      <c r="D89" s="45" t="s">
        <v>22</v>
      </c>
      <c r="E89" s="126">
        <f>SUM(E90+E94+E96)</f>
        <v>13290.78</v>
      </c>
      <c r="F89" s="46">
        <f>SUM(F90+F94+F96)</f>
        <v>14360</v>
      </c>
      <c r="G89" s="126">
        <f>SUM(G90+G94+G96)</f>
        <v>14266.16</v>
      </c>
      <c r="H89" s="145">
        <f>(G89/F89)*100</f>
        <v>99.346518105849583</v>
      </c>
      <c r="I89" s="145">
        <f>(G89/E89)*100</f>
        <v>107.33877168984813</v>
      </c>
    </row>
    <row r="90" spans="1:9" x14ac:dyDescent="0.25">
      <c r="A90" s="40">
        <v>311</v>
      </c>
      <c r="B90" s="41"/>
      <c r="C90" s="42"/>
      <c r="D90" s="43" t="s">
        <v>38</v>
      </c>
      <c r="E90" s="134">
        <f t="shared" ref="E90:G90" si="41">SUM(E91:E93)</f>
        <v>10947</v>
      </c>
      <c r="F90" s="44">
        <f t="shared" si="41"/>
        <v>12330</v>
      </c>
      <c r="G90" s="134">
        <f t="shared" si="41"/>
        <v>12245.59</v>
      </c>
      <c r="H90" s="146">
        <f>(G90/F90)*100</f>
        <v>99.315409570154102</v>
      </c>
      <c r="I90" s="146">
        <f>(G90/E90)*100</f>
        <v>111.86251941171096</v>
      </c>
    </row>
    <row r="91" spans="1:9" x14ac:dyDescent="0.25">
      <c r="A91" s="37">
        <v>3111</v>
      </c>
      <c r="B91" s="38"/>
      <c r="C91" s="39"/>
      <c r="D91" s="36" t="s">
        <v>50</v>
      </c>
      <c r="E91" s="122">
        <v>10947</v>
      </c>
      <c r="F91" s="10">
        <v>12330</v>
      </c>
      <c r="G91" s="122">
        <v>12245.59</v>
      </c>
      <c r="H91" s="147">
        <f t="shared" ref="H91" si="42">(G91/F91)*100</f>
        <v>99.315409570154102</v>
      </c>
      <c r="I91" s="147">
        <f t="shared" ref="I91" si="43">(G91/E91)*100</f>
        <v>111.86251941171096</v>
      </c>
    </row>
    <row r="92" spans="1:9" x14ac:dyDescent="0.25">
      <c r="A92" s="37">
        <v>3113</v>
      </c>
      <c r="B92" s="38"/>
      <c r="C92" s="39"/>
      <c r="D92" s="36" t="s">
        <v>51</v>
      </c>
      <c r="E92" s="122"/>
      <c r="F92" s="10"/>
      <c r="G92" s="122"/>
      <c r="H92" s="147">
        <v>0</v>
      </c>
      <c r="I92" s="147">
        <v>0</v>
      </c>
    </row>
    <row r="93" spans="1:9" x14ac:dyDescent="0.25">
      <c r="A93" s="37">
        <v>3114</v>
      </c>
      <c r="B93" s="38"/>
      <c r="C93" s="39"/>
      <c r="D93" s="36" t="s">
        <v>52</v>
      </c>
      <c r="E93" s="122"/>
      <c r="F93" s="10"/>
      <c r="G93" s="122"/>
      <c r="H93" s="147">
        <v>0</v>
      </c>
      <c r="I93" s="147">
        <v>0</v>
      </c>
    </row>
    <row r="94" spans="1:9" x14ac:dyDescent="0.25">
      <c r="A94" s="40">
        <v>312</v>
      </c>
      <c r="B94" s="41"/>
      <c r="C94" s="42"/>
      <c r="D94" s="43" t="s">
        <v>53</v>
      </c>
      <c r="E94" s="134">
        <f t="shared" ref="E94:G94" si="44">SUM(E95)</f>
        <v>537.52</v>
      </c>
      <c r="F94" s="44">
        <f t="shared" si="44"/>
        <v>0</v>
      </c>
      <c r="G94" s="134">
        <f t="shared" si="44"/>
        <v>0</v>
      </c>
      <c r="H94" s="146" t="e">
        <f>(G94/F94)*100</f>
        <v>#DIV/0!</v>
      </c>
      <c r="I94" s="146">
        <f>(G94/E94)*100</f>
        <v>0</v>
      </c>
    </row>
    <row r="95" spans="1:9" x14ac:dyDescent="0.25">
      <c r="A95" s="37">
        <v>3121</v>
      </c>
      <c r="B95" s="38"/>
      <c r="C95" s="39"/>
      <c r="D95" s="36" t="s">
        <v>54</v>
      </c>
      <c r="E95" s="122">
        <v>537.52</v>
      </c>
      <c r="F95" s="10"/>
      <c r="G95" s="122"/>
      <c r="H95" s="147" t="e">
        <f t="shared" ref="H95" si="45">(G95/F95)*100</f>
        <v>#DIV/0!</v>
      </c>
      <c r="I95" s="147">
        <f t="shared" ref="I95" si="46">(G95/E95)*100</f>
        <v>0</v>
      </c>
    </row>
    <row r="96" spans="1:9" x14ac:dyDescent="0.25">
      <c r="A96" s="40">
        <v>313</v>
      </c>
      <c r="B96" s="41"/>
      <c r="C96" s="42"/>
      <c r="D96" s="43" t="s">
        <v>39</v>
      </c>
      <c r="E96" s="134">
        <f t="shared" ref="E96:F96" si="47">SUM(E97:E98)</f>
        <v>1806.26</v>
      </c>
      <c r="F96" s="44">
        <f t="shared" si="47"/>
        <v>2030</v>
      </c>
      <c r="G96" s="134">
        <f t="shared" ref="G96" si="48">SUM(G97:G98)</f>
        <v>2020.57</v>
      </c>
      <c r="H96" s="146">
        <f>(G96/F96)*100</f>
        <v>99.535467980295564</v>
      </c>
      <c r="I96" s="146">
        <f>(G96/E96)*100</f>
        <v>111.86484780707096</v>
      </c>
    </row>
    <row r="97" spans="1:9" x14ac:dyDescent="0.25">
      <c r="A97" s="37">
        <v>3131</v>
      </c>
      <c r="B97" s="38"/>
      <c r="C97" s="39"/>
      <c r="D97" s="36" t="s">
        <v>55</v>
      </c>
      <c r="E97" s="122"/>
      <c r="F97" s="10"/>
      <c r="G97" s="122"/>
      <c r="H97" s="147">
        <v>0</v>
      </c>
      <c r="I97" s="147">
        <v>0</v>
      </c>
    </row>
    <row r="98" spans="1:9" ht="25.5" x14ac:dyDescent="0.25">
      <c r="A98" s="37">
        <v>3132</v>
      </c>
      <c r="B98" s="38"/>
      <c r="C98" s="39"/>
      <c r="D98" s="36" t="s">
        <v>56</v>
      </c>
      <c r="E98" s="122">
        <v>1806.26</v>
      </c>
      <c r="F98" s="10">
        <v>2030</v>
      </c>
      <c r="G98" s="122">
        <v>2020.57</v>
      </c>
      <c r="H98" s="147">
        <f t="shared" ref="H98" si="49">(G98/F98)*100</f>
        <v>99.535467980295564</v>
      </c>
      <c r="I98" s="147">
        <f t="shared" ref="I98" si="50">(G98/E98)*100</f>
        <v>111.86484780707096</v>
      </c>
    </row>
    <row r="99" spans="1:9" x14ac:dyDescent="0.25">
      <c r="A99" s="193">
        <v>32</v>
      </c>
      <c r="B99" s="194"/>
      <c r="C99" s="195"/>
      <c r="D99" s="45" t="s">
        <v>27</v>
      </c>
      <c r="E99" s="126">
        <f t="shared" ref="E99:G99" si="51">SUM(E100)</f>
        <v>609.86</v>
      </c>
      <c r="F99" s="46">
        <f t="shared" si="51"/>
        <v>530</v>
      </c>
      <c r="G99" s="126">
        <f t="shared" si="51"/>
        <v>510.32</v>
      </c>
      <c r="H99" s="145">
        <f>(G99/F99)*100</f>
        <v>96.286792452830184</v>
      </c>
      <c r="I99" s="145">
        <f>(G99/E99)*100</f>
        <v>83.678221231102214</v>
      </c>
    </row>
    <row r="100" spans="1:9" x14ac:dyDescent="0.25">
      <c r="A100" s="40">
        <v>321</v>
      </c>
      <c r="B100" s="41"/>
      <c r="C100" s="42"/>
      <c r="D100" s="43" t="s">
        <v>40</v>
      </c>
      <c r="E100" s="134">
        <f t="shared" ref="E100:G100" si="52">SUM(E101:E104)</f>
        <v>609.86</v>
      </c>
      <c r="F100" s="44">
        <f t="shared" si="52"/>
        <v>530</v>
      </c>
      <c r="G100" s="134">
        <f t="shared" si="52"/>
        <v>510.32</v>
      </c>
      <c r="H100" s="146">
        <f>(G100/F100)*100</f>
        <v>96.286792452830184</v>
      </c>
      <c r="I100" s="146">
        <f>(G100/E100)*100</f>
        <v>83.678221231102214</v>
      </c>
    </row>
    <row r="101" spans="1:9" x14ac:dyDescent="0.25">
      <c r="A101" s="37">
        <v>3211</v>
      </c>
      <c r="B101" s="38"/>
      <c r="C101" s="39"/>
      <c r="D101" s="36" t="s">
        <v>57</v>
      </c>
      <c r="E101" s="122">
        <v>122.27</v>
      </c>
      <c r="F101" s="10">
        <v>50</v>
      </c>
      <c r="G101" s="122">
        <v>47.79</v>
      </c>
      <c r="H101" s="147">
        <f t="shared" ref="H101:H102" si="53">(G101/F101)*100</f>
        <v>95.58</v>
      </c>
      <c r="I101" s="147">
        <f t="shared" ref="I101:I102" si="54">(G101/E101)*100</f>
        <v>39.085630162754562</v>
      </c>
    </row>
    <row r="102" spans="1:9" ht="25.5" x14ac:dyDescent="0.25">
      <c r="A102" s="37">
        <v>3212</v>
      </c>
      <c r="B102" s="38"/>
      <c r="C102" s="39"/>
      <c r="D102" s="36" t="s">
        <v>58</v>
      </c>
      <c r="E102" s="122">
        <v>487.59</v>
      </c>
      <c r="F102" s="10">
        <v>480</v>
      </c>
      <c r="G102" s="122">
        <v>462.53</v>
      </c>
      <c r="H102" s="147">
        <f t="shared" si="53"/>
        <v>96.360416666666666</v>
      </c>
      <c r="I102" s="147">
        <f t="shared" si="54"/>
        <v>94.860436022067717</v>
      </c>
    </row>
    <row r="103" spans="1:9" x14ac:dyDescent="0.25">
      <c r="A103" s="37">
        <v>3213</v>
      </c>
      <c r="B103" s="38"/>
      <c r="C103" s="39"/>
      <c r="D103" s="36" t="s">
        <v>59</v>
      </c>
      <c r="E103" s="122"/>
      <c r="F103" s="10"/>
      <c r="G103" s="122"/>
      <c r="H103" s="147">
        <v>0</v>
      </c>
      <c r="I103" s="147">
        <v>0</v>
      </c>
    </row>
    <row r="104" spans="1:9" ht="25.5" x14ac:dyDescent="0.25">
      <c r="A104" s="37">
        <v>3214</v>
      </c>
      <c r="B104" s="38"/>
      <c r="C104" s="39"/>
      <c r="D104" s="36" t="s">
        <v>60</v>
      </c>
      <c r="E104" s="122"/>
      <c r="F104" s="10"/>
      <c r="G104" s="122"/>
      <c r="H104" s="147">
        <v>0</v>
      </c>
      <c r="I104" s="147">
        <v>0</v>
      </c>
    </row>
    <row r="105" spans="1:9" x14ac:dyDescent="0.25">
      <c r="A105" s="37"/>
      <c r="B105" s="38"/>
      <c r="C105" s="39"/>
      <c r="D105" s="36"/>
      <c r="E105" s="122"/>
      <c r="F105" s="10"/>
      <c r="G105" s="122"/>
      <c r="H105" s="10"/>
      <c r="I105" s="10"/>
    </row>
    <row r="106" spans="1:9" x14ac:dyDescent="0.25">
      <c r="A106" s="37"/>
      <c r="B106" s="38"/>
      <c r="C106" s="39"/>
      <c r="D106" s="55" t="s">
        <v>96</v>
      </c>
      <c r="E106" s="135">
        <f>SUM(E70+E88)</f>
        <v>15071.95</v>
      </c>
      <c r="F106" s="56">
        <f t="shared" ref="F106:G106" si="55">SUM(F70+F88)</f>
        <v>19980</v>
      </c>
      <c r="G106" s="135">
        <f t="shared" si="55"/>
        <v>20060.489999999998</v>
      </c>
      <c r="H106" s="148">
        <f>(G106/F106)*100</f>
        <v>100.40285285285285</v>
      </c>
      <c r="I106" s="148">
        <f>(G106/E106)*100</f>
        <v>133.09817243289686</v>
      </c>
    </row>
    <row r="107" spans="1:9" x14ac:dyDescent="0.25">
      <c r="A107" s="37"/>
      <c r="B107" s="38"/>
      <c r="C107" s="39"/>
      <c r="D107" s="36"/>
      <c r="E107" s="10"/>
      <c r="F107" s="10"/>
      <c r="G107" s="10"/>
      <c r="H107" s="10"/>
      <c r="I107" s="10"/>
    </row>
    <row r="108" spans="1:9" ht="25.5" x14ac:dyDescent="0.25">
      <c r="A108" s="208" t="s">
        <v>25</v>
      </c>
      <c r="B108" s="214"/>
      <c r="C108" s="215"/>
      <c r="D108" s="20" t="s">
        <v>26</v>
      </c>
      <c r="E108" s="20" t="s">
        <v>190</v>
      </c>
      <c r="F108" s="21" t="s">
        <v>97</v>
      </c>
      <c r="G108" s="20" t="s">
        <v>191</v>
      </c>
      <c r="H108" s="137" t="s">
        <v>192</v>
      </c>
      <c r="I108" s="137" t="s">
        <v>193</v>
      </c>
    </row>
    <row r="109" spans="1:9" ht="15" customHeight="1" x14ac:dyDescent="0.25">
      <c r="A109" s="211" t="s">
        <v>122</v>
      </c>
      <c r="B109" s="212"/>
      <c r="C109" s="213"/>
      <c r="D109" s="23" t="s">
        <v>123</v>
      </c>
      <c r="E109" s="10"/>
      <c r="F109" s="10"/>
      <c r="G109" s="10"/>
      <c r="H109" s="10"/>
      <c r="I109" s="10"/>
    </row>
    <row r="110" spans="1:9" ht="25.5" customHeight="1" x14ac:dyDescent="0.25">
      <c r="A110" s="211" t="s">
        <v>149</v>
      </c>
      <c r="B110" s="212"/>
      <c r="C110" s="213"/>
      <c r="D110" s="23" t="s">
        <v>129</v>
      </c>
      <c r="E110" s="10"/>
      <c r="F110" s="10"/>
      <c r="G110" s="10"/>
      <c r="H110" s="10"/>
      <c r="I110" s="10"/>
    </row>
    <row r="111" spans="1:9" ht="15" customHeight="1" x14ac:dyDescent="0.25">
      <c r="A111" s="202" t="s">
        <v>124</v>
      </c>
      <c r="B111" s="203"/>
      <c r="C111" s="204"/>
      <c r="D111" s="35" t="s">
        <v>18</v>
      </c>
      <c r="E111" s="10"/>
      <c r="F111" s="10"/>
      <c r="G111" s="10"/>
      <c r="H111" s="10"/>
      <c r="I111" s="10"/>
    </row>
    <row r="112" spans="1:9" x14ac:dyDescent="0.25">
      <c r="A112" s="205">
        <v>3</v>
      </c>
      <c r="B112" s="206"/>
      <c r="C112" s="207"/>
      <c r="D112" s="53" t="s">
        <v>21</v>
      </c>
      <c r="E112" s="118">
        <f t="shared" ref="E112" si="56">SUM(E113+E123)</f>
        <v>1126.49</v>
      </c>
      <c r="F112" s="54">
        <f>SUM(F113+F123)</f>
        <v>2211</v>
      </c>
      <c r="G112" s="118">
        <f>SUM(G113+G123)</f>
        <v>2211.08</v>
      </c>
      <c r="H112" s="138">
        <f>(G112/F112)*100</f>
        <v>100.00361827227498</v>
      </c>
      <c r="I112" s="138">
        <f>(G112/E112)*100</f>
        <v>196.2804818507044</v>
      </c>
    </row>
    <row r="113" spans="1:9" x14ac:dyDescent="0.25">
      <c r="A113" s="193">
        <v>31</v>
      </c>
      <c r="B113" s="194"/>
      <c r="C113" s="195"/>
      <c r="D113" s="45" t="s">
        <v>22</v>
      </c>
      <c r="E113" s="126">
        <f t="shared" ref="E113:G113" si="57">SUM(E114+E118+E120)</f>
        <v>1126.49</v>
      </c>
      <c r="F113" s="46">
        <f t="shared" ref="F113" si="58">SUM(F114+F118+F120)</f>
        <v>2211</v>
      </c>
      <c r="G113" s="126">
        <f t="shared" si="57"/>
        <v>2211.08</v>
      </c>
      <c r="H113" s="145">
        <f>(G113/F113)*100</f>
        <v>100.00361827227498</v>
      </c>
      <c r="I113" s="145">
        <f>(G113/E113)*100</f>
        <v>196.2804818507044</v>
      </c>
    </row>
    <row r="114" spans="1:9" ht="15" customHeight="1" x14ac:dyDescent="0.25">
      <c r="A114" s="40">
        <v>311</v>
      </c>
      <c r="B114" s="41"/>
      <c r="C114" s="42"/>
      <c r="D114" s="43" t="s">
        <v>38</v>
      </c>
      <c r="E114" s="134">
        <f t="shared" ref="E114:G114" si="59">SUM(E115:E117)</f>
        <v>881.5</v>
      </c>
      <c r="F114" s="44">
        <f t="shared" ref="F114" si="60">SUM(F115:F117)</f>
        <v>1299</v>
      </c>
      <c r="G114" s="134">
        <f t="shared" si="59"/>
        <v>1298.6300000000001</v>
      </c>
      <c r="H114" s="146">
        <f>(G114/F114)*100</f>
        <v>99.971516551193233</v>
      </c>
      <c r="I114" s="146">
        <f>(G114/E114)*100</f>
        <v>147.32047646057856</v>
      </c>
    </row>
    <row r="115" spans="1:9" x14ac:dyDescent="0.25">
      <c r="A115" s="37">
        <v>3111</v>
      </c>
      <c r="B115" s="38"/>
      <c r="C115" s="39"/>
      <c r="D115" s="36" t="s">
        <v>50</v>
      </c>
      <c r="E115" s="122">
        <v>881.5</v>
      </c>
      <c r="F115" s="10">
        <v>1299</v>
      </c>
      <c r="G115" s="122">
        <v>1298.6300000000001</v>
      </c>
      <c r="H115" s="147">
        <f>(G115/F115)*100</f>
        <v>99.971516551193233</v>
      </c>
      <c r="I115" s="147">
        <f t="shared" ref="I115" si="61">(G115/E115)*100</f>
        <v>147.32047646057856</v>
      </c>
    </row>
    <row r="116" spans="1:9" x14ac:dyDescent="0.25">
      <c r="A116" s="37">
        <v>3113</v>
      </c>
      <c r="B116" s="38"/>
      <c r="C116" s="39"/>
      <c r="D116" s="36" t="s">
        <v>51</v>
      </c>
      <c r="E116" s="122"/>
      <c r="F116" s="10"/>
      <c r="G116" s="122"/>
      <c r="H116" s="10">
        <v>0</v>
      </c>
      <c r="I116" s="147">
        <v>0</v>
      </c>
    </row>
    <row r="117" spans="1:9" x14ac:dyDescent="0.25">
      <c r="A117" s="37">
        <v>3114</v>
      </c>
      <c r="B117" s="38"/>
      <c r="C117" s="39"/>
      <c r="D117" s="36" t="s">
        <v>52</v>
      </c>
      <c r="E117" s="122"/>
      <c r="F117" s="10"/>
      <c r="G117" s="122"/>
      <c r="H117" s="10">
        <v>0</v>
      </c>
      <c r="I117" s="147">
        <v>0</v>
      </c>
    </row>
    <row r="118" spans="1:9" x14ac:dyDescent="0.25">
      <c r="A118" s="40">
        <v>312</v>
      </c>
      <c r="B118" s="41"/>
      <c r="C118" s="42"/>
      <c r="D118" s="43" t="s">
        <v>53</v>
      </c>
      <c r="E118" s="134">
        <f t="shared" ref="E118:G118" si="62">SUM(E119)</f>
        <v>99.54</v>
      </c>
      <c r="F118" s="44">
        <f t="shared" si="62"/>
        <v>698</v>
      </c>
      <c r="G118" s="134">
        <f t="shared" si="62"/>
        <v>698.16</v>
      </c>
      <c r="H118" s="146">
        <f>(G118/F118)*100</f>
        <v>100.02292263610315</v>
      </c>
      <c r="I118" s="146">
        <f>(G118/E118)*100</f>
        <v>701.38637733574433</v>
      </c>
    </row>
    <row r="119" spans="1:9" x14ac:dyDescent="0.25">
      <c r="A119" s="37">
        <v>3121</v>
      </c>
      <c r="B119" s="38"/>
      <c r="C119" s="39"/>
      <c r="D119" s="36" t="s">
        <v>54</v>
      </c>
      <c r="E119" s="122">
        <v>99.54</v>
      </c>
      <c r="F119" s="10">
        <v>698</v>
      </c>
      <c r="G119" s="122">
        <v>698.16</v>
      </c>
      <c r="H119" s="147">
        <f>(G119/F119)*100</f>
        <v>100.02292263610315</v>
      </c>
      <c r="I119" s="147">
        <f t="shared" ref="I119" si="63">(G119/E119)*100</f>
        <v>701.38637733574433</v>
      </c>
    </row>
    <row r="120" spans="1:9" x14ac:dyDescent="0.25">
      <c r="A120" s="40">
        <v>313</v>
      </c>
      <c r="B120" s="41"/>
      <c r="C120" s="42"/>
      <c r="D120" s="43" t="s">
        <v>39</v>
      </c>
      <c r="E120" s="134">
        <f t="shared" ref="E120:F120" si="64">SUM(E121:E122)</f>
        <v>145.44999999999999</v>
      </c>
      <c r="F120" s="44">
        <f t="shared" si="64"/>
        <v>214</v>
      </c>
      <c r="G120" s="134">
        <f t="shared" ref="G120" si="65">SUM(G121:G122)</f>
        <v>214.29</v>
      </c>
      <c r="H120" s="146">
        <f>(G120/F120)*100</f>
        <v>100.13551401869158</v>
      </c>
      <c r="I120" s="146">
        <f>(G120/E120)*100</f>
        <v>147.32897903059472</v>
      </c>
    </row>
    <row r="121" spans="1:9" x14ac:dyDescent="0.25">
      <c r="A121" s="37">
        <v>3131</v>
      </c>
      <c r="B121" s="38"/>
      <c r="C121" s="39"/>
      <c r="D121" s="36" t="s">
        <v>55</v>
      </c>
      <c r="E121" s="122"/>
      <c r="F121" s="10"/>
      <c r="G121" s="122"/>
      <c r="H121" s="147">
        <v>0</v>
      </c>
      <c r="I121" s="147">
        <v>0</v>
      </c>
    </row>
    <row r="122" spans="1:9" ht="25.5" x14ac:dyDescent="0.25">
      <c r="A122" s="37">
        <v>3132</v>
      </c>
      <c r="B122" s="38"/>
      <c r="C122" s="39"/>
      <c r="D122" s="36" t="s">
        <v>56</v>
      </c>
      <c r="E122" s="122">
        <v>145.44999999999999</v>
      </c>
      <c r="F122" s="10">
        <v>214</v>
      </c>
      <c r="G122" s="122">
        <v>214.29</v>
      </c>
      <c r="H122" s="147">
        <f t="shared" ref="H122" si="66">(G122/F122)*100</f>
        <v>100.13551401869158</v>
      </c>
      <c r="I122" s="147">
        <f t="shared" ref="I122" si="67">(G122/E122)*100</f>
        <v>147.32897903059472</v>
      </c>
    </row>
    <row r="123" spans="1:9" x14ac:dyDescent="0.25">
      <c r="A123" s="193">
        <v>32</v>
      </c>
      <c r="B123" s="194"/>
      <c r="C123" s="195"/>
      <c r="D123" s="45" t="s">
        <v>27</v>
      </c>
      <c r="E123" s="126">
        <f t="shared" ref="E123" si="68">SUM(E124)</f>
        <v>0</v>
      </c>
      <c r="F123" s="46">
        <f>SUM(F124)</f>
        <v>0</v>
      </c>
      <c r="G123" s="126">
        <f>SUM(G124)</f>
        <v>0</v>
      </c>
      <c r="H123" s="145">
        <v>0</v>
      </c>
      <c r="I123" s="145">
        <v>0</v>
      </c>
    </row>
    <row r="124" spans="1:9" x14ac:dyDescent="0.25">
      <c r="A124" s="40">
        <v>321</v>
      </c>
      <c r="B124" s="41"/>
      <c r="C124" s="42"/>
      <c r="D124" s="43" t="s">
        <v>40</v>
      </c>
      <c r="E124" s="134">
        <f t="shared" ref="E124:G124" si="69">SUM(E125:E128)</f>
        <v>0</v>
      </c>
      <c r="F124" s="44">
        <f t="shared" ref="F124" si="70">SUM(F125:F128)</f>
        <v>0</v>
      </c>
      <c r="G124" s="134">
        <f t="shared" si="69"/>
        <v>0</v>
      </c>
      <c r="H124" s="146">
        <v>0</v>
      </c>
      <c r="I124" s="146">
        <v>0</v>
      </c>
    </row>
    <row r="125" spans="1:9" x14ac:dyDescent="0.25">
      <c r="A125" s="37">
        <v>3211</v>
      </c>
      <c r="B125" s="38"/>
      <c r="C125" s="39"/>
      <c r="D125" s="36" t="s">
        <v>57</v>
      </c>
      <c r="E125" s="122"/>
      <c r="F125" s="10"/>
      <c r="G125" s="122"/>
      <c r="H125" s="10">
        <v>0</v>
      </c>
      <c r="I125" s="147">
        <v>0</v>
      </c>
    </row>
    <row r="126" spans="1:9" ht="25.5" x14ac:dyDescent="0.25">
      <c r="A126" s="37">
        <v>3212</v>
      </c>
      <c r="B126" s="38"/>
      <c r="C126" s="39"/>
      <c r="D126" s="36" t="s">
        <v>58</v>
      </c>
      <c r="E126" s="122"/>
      <c r="F126" s="10"/>
      <c r="G126" s="122"/>
      <c r="H126" s="10">
        <v>0</v>
      </c>
      <c r="I126" s="147">
        <v>0</v>
      </c>
    </row>
    <row r="127" spans="1:9" x14ac:dyDescent="0.25">
      <c r="A127" s="37">
        <v>3213</v>
      </c>
      <c r="B127" s="38"/>
      <c r="C127" s="39"/>
      <c r="D127" s="36" t="s">
        <v>59</v>
      </c>
      <c r="E127" s="122"/>
      <c r="F127" s="10"/>
      <c r="G127" s="122"/>
      <c r="H127" s="10">
        <v>0</v>
      </c>
      <c r="I127" s="147">
        <v>0</v>
      </c>
    </row>
    <row r="128" spans="1:9" ht="25.5" x14ac:dyDescent="0.25">
      <c r="A128" s="37">
        <v>3214</v>
      </c>
      <c r="B128" s="38"/>
      <c r="C128" s="39"/>
      <c r="D128" s="36" t="s">
        <v>60</v>
      </c>
      <c r="E128" s="122"/>
      <c r="F128" s="10"/>
      <c r="G128" s="122"/>
      <c r="H128" s="10">
        <v>0</v>
      </c>
      <c r="I128" s="147">
        <v>0</v>
      </c>
    </row>
    <row r="129" spans="1:9" x14ac:dyDescent="0.25">
      <c r="A129" s="202" t="s">
        <v>125</v>
      </c>
      <c r="B129" s="203"/>
      <c r="C129" s="204"/>
      <c r="D129" s="35" t="s">
        <v>34</v>
      </c>
      <c r="E129" s="122"/>
      <c r="F129" s="10"/>
      <c r="G129" s="122"/>
      <c r="H129" s="10"/>
      <c r="I129" s="10"/>
    </row>
    <row r="130" spans="1:9" x14ac:dyDescent="0.25">
      <c r="A130" s="205">
        <v>3</v>
      </c>
      <c r="B130" s="206"/>
      <c r="C130" s="207"/>
      <c r="D130" s="53" t="s">
        <v>21</v>
      </c>
      <c r="E130" s="118">
        <f t="shared" ref="E130:F130" si="71">SUM(E131+E141)</f>
        <v>1026.94</v>
      </c>
      <c r="F130" s="54">
        <f t="shared" si="71"/>
        <v>1513</v>
      </c>
      <c r="G130" s="118">
        <f t="shared" ref="G130" si="72">SUM(G131+G141)</f>
        <v>1512.8899999999999</v>
      </c>
      <c r="H130" s="138">
        <f>(G130/F130)*100</f>
        <v>99.992729676140115</v>
      </c>
      <c r="I130" s="138">
        <f>(G130/E130)*100</f>
        <v>147.32019397433149</v>
      </c>
    </row>
    <row r="131" spans="1:9" x14ac:dyDescent="0.25">
      <c r="A131" s="193">
        <v>31</v>
      </c>
      <c r="B131" s="194"/>
      <c r="C131" s="195"/>
      <c r="D131" s="45" t="s">
        <v>22</v>
      </c>
      <c r="E131" s="126">
        <f t="shared" ref="E131:G131" si="73">SUM(E132+E136+E138)</f>
        <v>1026.94</v>
      </c>
      <c r="F131" s="46">
        <f t="shared" ref="F131" si="74">SUM(F132+F136+F138)</f>
        <v>1513</v>
      </c>
      <c r="G131" s="126">
        <f t="shared" si="73"/>
        <v>1512.8899999999999</v>
      </c>
      <c r="H131" s="145">
        <f>(G131/F131)*100</f>
        <v>99.992729676140115</v>
      </c>
      <c r="I131" s="145">
        <f>(G131/E131)*100</f>
        <v>147.32019397433149</v>
      </c>
    </row>
    <row r="132" spans="1:9" x14ac:dyDescent="0.25">
      <c r="A132" s="40">
        <v>311</v>
      </c>
      <c r="B132" s="41"/>
      <c r="C132" s="42"/>
      <c r="D132" s="43" t="s">
        <v>38</v>
      </c>
      <c r="E132" s="134">
        <f t="shared" ref="E132:G132" si="75">SUM(E133:E135)</f>
        <v>881.5</v>
      </c>
      <c r="F132" s="44">
        <f t="shared" ref="F132" si="76">SUM(F133:F135)</f>
        <v>1299</v>
      </c>
      <c r="G132" s="134">
        <f t="shared" si="75"/>
        <v>1298.6199999999999</v>
      </c>
      <c r="H132" s="146">
        <f>(G132/F132)*100</f>
        <v>99.970746728252493</v>
      </c>
      <c r="I132" s="146">
        <f>(G132/E132)*100</f>
        <v>147.3193420306296</v>
      </c>
    </row>
    <row r="133" spans="1:9" x14ac:dyDescent="0.25">
      <c r="A133" s="37">
        <v>3111</v>
      </c>
      <c r="B133" s="38"/>
      <c r="C133" s="39"/>
      <c r="D133" s="36" t="s">
        <v>50</v>
      </c>
      <c r="E133" s="122">
        <v>881.5</v>
      </c>
      <c r="F133" s="10">
        <v>1299</v>
      </c>
      <c r="G133" s="122">
        <v>1298.6199999999999</v>
      </c>
      <c r="H133" s="147">
        <f t="shared" ref="H133" si="77">(G133/F133)*100</f>
        <v>99.970746728252493</v>
      </c>
      <c r="I133" s="147">
        <f t="shared" ref="I133" si="78">(G133/E133)*100</f>
        <v>147.3193420306296</v>
      </c>
    </row>
    <row r="134" spans="1:9" x14ac:dyDescent="0.25">
      <c r="A134" s="37">
        <v>3113</v>
      </c>
      <c r="B134" s="38"/>
      <c r="C134" s="39"/>
      <c r="D134" s="36" t="s">
        <v>51</v>
      </c>
      <c r="E134" s="122"/>
      <c r="F134" s="10"/>
      <c r="G134" s="122"/>
      <c r="H134" s="147">
        <v>0</v>
      </c>
      <c r="I134" s="147">
        <v>0</v>
      </c>
    </row>
    <row r="135" spans="1:9" x14ac:dyDescent="0.25">
      <c r="A135" s="37">
        <v>3114</v>
      </c>
      <c r="B135" s="38"/>
      <c r="C135" s="39"/>
      <c r="D135" s="36" t="s">
        <v>52</v>
      </c>
      <c r="E135" s="122"/>
      <c r="F135" s="10"/>
      <c r="G135" s="122"/>
      <c r="H135" s="147">
        <v>0</v>
      </c>
      <c r="I135" s="147">
        <v>0</v>
      </c>
    </row>
    <row r="136" spans="1:9" x14ac:dyDescent="0.25">
      <c r="A136" s="40">
        <v>312</v>
      </c>
      <c r="B136" s="41"/>
      <c r="C136" s="42"/>
      <c r="D136" s="43" t="s">
        <v>53</v>
      </c>
      <c r="E136" s="134">
        <f t="shared" ref="E136:G136" si="79">SUM(E137)</f>
        <v>0</v>
      </c>
      <c r="F136" s="44">
        <f t="shared" si="79"/>
        <v>0</v>
      </c>
      <c r="G136" s="134">
        <f t="shared" si="79"/>
        <v>0</v>
      </c>
      <c r="H136" s="146">
        <v>0</v>
      </c>
      <c r="I136" s="146">
        <v>0</v>
      </c>
    </row>
    <row r="137" spans="1:9" x14ac:dyDescent="0.25">
      <c r="A137" s="37">
        <v>3121</v>
      </c>
      <c r="B137" s="38"/>
      <c r="C137" s="39"/>
      <c r="D137" s="36" t="s">
        <v>54</v>
      </c>
      <c r="E137" s="122"/>
      <c r="F137" s="10"/>
      <c r="G137" s="122"/>
      <c r="H137" s="147">
        <v>0</v>
      </c>
      <c r="I137" s="147">
        <v>0</v>
      </c>
    </row>
    <row r="138" spans="1:9" x14ac:dyDescent="0.25">
      <c r="A138" s="40">
        <v>313</v>
      </c>
      <c r="B138" s="41"/>
      <c r="C138" s="42"/>
      <c r="D138" s="43" t="s">
        <v>39</v>
      </c>
      <c r="E138" s="134">
        <f t="shared" ref="E138:F138" si="80">SUM(E139:E140)</f>
        <v>145.44</v>
      </c>
      <c r="F138" s="44">
        <f t="shared" si="80"/>
        <v>214</v>
      </c>
      <c r="G138" s="134">
        <f t="shared" ref="G138" si="81">SUM(G139:G140)</f>
        <v>214.27</v>
      </c>
      <c r="H138" s="146">
        <f>(G138/F138)*100</f>
        <v>100.12616822429908</v>
      </c>
      <c r="I138" s="146">
        <f>(G138/E138)*100</f>
        <v>147.32535753575357</v>
      </c>
    </row>
    <row r="139" spans="1:9" x14ac:dyDescent="0.25">
      <c r="A139" s="37">
        <v>3131</v>
      </c>
      <c r="B139" s="38"/>
      <c r="C139" s="39"/>
      <c r="D139" s="36" t="s">
        <v>55</v>
      </c>
      <c r="E139" s="122"/>
      <c r="F139" s="10"/>
      <c r="G139" s="122"/>
      <c r="H139" s="147">
        <v>0</v>
      </c>
      <c r="I139" s="147" t="e">
        <f t="shared" ref="I139:I140" si="82">(G139/E139)*100</f>
        <v>#DIV/0!</v>
      </c>
    </row>
    <row r="140" spans="1:9" ht="25.5" x14ac:dyDescent="0.25">
      <c r="A140" s="37">
        <v>3132</v>
      </c>
      <c r="B140" s="38"/>
      <c r="C140" s="39"/>
      <c r="D140" s="36" t="s">
        <v>56</v>
      </c>
      <c r="E140" s="122">
        <v>145.44</v>
      </c>
      <c r="F140" s="10">
        <v>214</v>
      </c>
      <c r="G140" s="122">
        <v>214.27</v>
      </c>
      <c r="H140" s="147">
        <f t="shared" ref="H140" si="83">(G140/F140)*100</f>
        <v>100.12616822429908</v>
      </c>
      <c r="I140" s="147">
        <f t="shared" si="82"/>
        <v>147.32535753575357</v>
      </c>
    </row>
    <row r="141" spans="1:9" x14ac:dyDescent="0.25">
      <c r="A141" s="193">
        <v>32</v>
      </c>
      <c r="B141" s="194"/>
      <c r="C141" s="195"/>
      <c r="D141" s="45" t="s">
        <v>27</v>
      </c>
      <c r="E141" s="126">
        <f t="shared" ref="E141" si="84">SUM(E142)</f>
        <v>0</v>
      </c>
      <c r="F141" s="46">
        <f t="shared" ref="F141:G141" si="85">SUM(F142)</f>
        <v>0</v>
      </c>
      <c r="G141" s="126">
        <f t="shared" si="85"/>
        <v>0</v>
      </c>
      <c r="H141" s="145">
        <v>0</v>
      </c>
      <c r="I141" s="145">
        <v>0</v>
      </c>
    </row>
    <row r="142" spans="1:9" x14ac:dyDescent="0.25">
      <c r="A142" s="40">
        <v>321</v>
      </c>
      <c r="B142" s="41"/>
      <c r="C142" s="42"/>
      <c r="D142" s="43" t="s">
        <v>40</v>
      </c>
      <c r="E142" s="134">
        <f t="shared" ref="E142:G142" si="86">SUM(E143:E146)</f>
        <v>0</v>
      </c>
      <c r="F142" s="44">
        <f t="shared" ref="F142" si="87">SUM(F143:F146)</f>
        <v>0</v>
      </c>
      <c r="G142" s="134">
        <f t="shared" si="86"/>
        <v>0</v>
      </c>
      <c r="H142" s="146">
        <v>0</v>
      </c>
      <c r="I142" s="146">
        <v>0</v>
      </c>
    </row>
    <row r="143" spans="1:9" x14ac:dyDescent="0.25">
      <c r="A143" s="37">
        <v>3211</v>
      </c>
      <c r="B143" s="38"/>
      <c r="C143" s="39"/>
      <c r="D143" s="36" t="s">
        <v>57</v>
      </c>
      <c r="E143" s="122"/>
      <c r="F143" s="10"/>
      <c r="G143" s="122"/>
      <c r="H143" s="147">
        <v>0</v>
      </c>
      <c r="I143" s="147">
        <v>0</v>
      </c>
    </row>
    <row r="144" spans="1:9" ht="25.5" x14ac:dyDescent="0.25">
      <c r="A144" s="37">
        <v>3212</v>
      </c>
      <c r="B144" s="38"/>
      <c r="C144" s="39"/>
      <c r="D144" s="36" t="s">
        <v>58</v>
      </c>
      <c r="E144" s="122"/>
      <c r="F144" s="10"/>
      <c r="G144" s="122"/>
      <c r="H144" s="147">
        <v>0</v>
      </c>
      <c r="I144" s="147">
        <v>0</v>
      </c>
    </row>
    <row r="145" spans="1:9" x14ac:dyDescent="0.25">
      <c r="A145" s="37">
        <v>3213</v>
      </c>
      <c r="B145" s="38"/>
      <c r="C145" s="39"/>
      <c r="D145" s="36" t="s">
        <v>59</v>
      </c>
      <c r="E145" s="122"/>
      <c r="F145" s="10"/>
      <c r="G145" s="122"/>
      <c r="H145" s="147">
        <v>0</v>
      </c>
      <c r="I145" s="147">
        <v>0</v>
      </c>
    </row>
    <row r="146" spans="1:9" ht="25.5" x14ac:dyDescent="0.25">
      <c r="A146" s="37">
        <v>3214</v>
      </c>
      <c r="B146" s="38"/>
      <c r="C146" s="39"/>
      <c r="D146" s="36" t="s">
        <v>60</v>
      </c>
      <c r="E146" s="122"/>
      <c r="F146" s="10"/>
      <c r="G146" s="122"/>
      <c r="H146" s="147">
        <v>0</v>
      </c>
      <c r="I146" s="147">
        <v>0</v>
      </c>
    </row>
    <row r="147" spans="1:9" x14ac:dyDescent="0.25">
      <c r="A147" s="37"/>
      <c r="B147" s="38"/>
      <c r="C147" s="39"/>
      <c r="D147" s="36"/>
      <c r="E147" s="122"/>
      <c r="F147" s="10"/>
      <c r="G147" s="122"/>
      <c r="H147" s="10"/>
      <c r="I147" s="10"/>
    </row>
    <row r="148" spans="1:9" x14ac:dyDescent="0.25">
      <c r="A148" s="37"/>
      <c r="B148" s="38"/>
      <c r="C148" s="39"/>
      <c r="D148" s="55" t="s">
        <v>96</v>
      </c>
      <c r="E148" s="135">
        <f>SUM(E112+E130)</f>
        <v>2153.4300000000003</v>
      </c>
      <c r="F148" s="56">
        <f t="shared" ref="F148:G148" si="88">SUM(F112+F130)</f>
        <v>3724</v>
      </c>
      <c r="G148" s="135">
        <f t="shared" si="88"/>
        <v>3723.97</v>
      </c>
      <c r="H148" s="148">
        <f>(G148/F148)*100</f>
        <v>99.999194414607942</v>
      </c>
      <c r="I148" s="148">
        <f>(G148/E148)*100</f>
        <v>172.93202007959391</v>
      </c>
    </row>
    <row r="149" spans="1:9" x14ac:dyDescent="0.25">
      <c r="A149" s="37"/>
      <c r="B149" s="38"/>
      <c r="C149" s="39"/>
      <c r="D149" s="36"/>
      <c r="E149" s="10"/>
      <c r="F149" s="10"/>
      <c r="G149" s="10"/>
      <c r="H149" s="10"/>
      <c r="I149" s="10"/>
    </row>
    <row r="150" spans="1:9" ht="25.5" x14ac:dyDescent="0.25">
      <c r="A150" s="208" t="s">
        <v>25</v>
      </c>
      <c r="B150" s="214"/>
      <c r="C150" s="215"/>
      <c r="D150" s="20" t="s">
        <v>26</v>
      </c>
      <c r="E150" s="20" t="s">
        <v>190</v>
      </c>
      <c r="F150" s="21" t="s">
        <v>97</v>
      </c>
      <c r="G150" s="20" t="s">
        <v>191</v>
      </c>
      <c r="H150" s="137" t="s">
        <v>192</v>
      </c>
      <c r="I150" s="137" t="s">
        <v>193</v>
      </c>
    </row>
    <row r="151" spans="1:9" ht="15" customHeight="1" x14ac:dyDescent="0.25">
      <c r="A151" s="211" t="s">
        <v>122</v>
      </c>
      <c r="B151" s="212"/>
      <c r="C151" s="213"/>
      <c r="D151" s="23" t="s">
        <v>130</v>
      </c>
      <c r="E151" s="10"/>
      <c r="F151" s="10"/>
      <c r="G151" s="10"/>
      <c r="H151" s="10"/>
      <c r="I151" s="10"/>
    </row>
    <row r="152" spans="1:9" ht="25.5" customHeight="1" x14ac:dyDescent="0.25">
      <c r="A152" s="211" t="s">
        <v>150</v>
      </c>
      <c r="B152" s="212"/>
      <c r="C152" s="213"/>
      <c r="D152" s="23" t="s">
        <v>131</v>
      </c>
      <c r="E152" s="10"/>
      <c r="F152" s="10"/>
      <c r="G152" s="10"/>
      <c r="H152" s="10"/>
      <c r="I152" s="10"/>
    </row>
    <row r="153" spans="1:9" ht="15" customHeight="1" x14ac:dyDescent="0.25">
      <c r="A153" s="202" t="s">
        <v>128</v>
      </c>
      <c r="B153" s="203"/>
      <c r="C153" s="204"/>
      <c r="D153" s="35" t="s">
        <v>98</v>
      </c>
      <c r="E153" s="10"/>
      <c r="F153" s="10"/>
      <c r="G153" s="10"/>
      <c r="H153" s="10"/>
      <c r="I153" s="10"/>
    </row>
    <row r="154" spans="1:9" x14ac:dyDescent="0.25">
      <c r="A154" s="205">
        <v>3</v>
      </c>
      <c r="B154" s="206"/>
      <c r="C154" s="207"/>
      <c r="D154" s="53" t="s">
        <v>21</v>
      </c>
      <c r="E154" s="118">
        <f>SUM(E155)</f>
        <v>2406.5500000000002</v>
      </c>
      <c r="F154" s="54">
        <f t="shared" ref="F154:G155" si="89">SUM(F155)</f>
        <v>1503</v>
      </c>
      <c r="G154" s="118">
        <f t="shared" si="89"/>
        <v>1503.28</v>
      </c>
      <c r="H154" s="138">
        <f>(G154/F154)*100</f>
        <v>100.01862940785095</v>
      </c>
      <c r="I154" s="138">
        <f>(G154/E154)*100</f>
        <v>62.466186033949015</v>
      </c>
    </row>
    <row r="155" spans="1:9" x14ac:dyDescent="0.25">
      <c r="A155" s="193">
        <v>32</v>
      </c>
      <c r="B155" s="194"/>
      <c r="C155" s="195"/>
      <c r="D155" s="45" t="s">
        <v>27</v>
      </c>
      <c r="E155" s="126">
        <f>SUM(E156)</f>
        <v>2406.5500000000002</v>
      </c>
      <c r="F155" s="46">
        <f t="shared" si="89"/>
        <v>1503</v>
      </c>
      <c r="G155" s="126">
        <f t="shared" si="89"/>
        <v>1503.28</v>
      </c>
      <c r="H155" s="145">
        <f>(G155/F155)*100</f>
        <v>100.01862940785095</v>
      </c>
      <c r="I155" s="145">
        <f>(G155/E155)*100</f>
        <v>62.466186033949015</v>
      </c>
    </row>
    <row r="156" spans="1:9" x14ac:dyDescent="0.25">
      <c r="A156" s="40">
        <v>322</v>
      </c>
      <c r="B156" s="41"/>
      <c r="C156" s="42"/>
      <c r="D156" s="43" t="s">
        <v>41</v>
      </c>
      <c r="E156" s="134">
        <f t="shared" ref="E156:G156" si="90">SUM(E157:E163)</f>
        <v>2406.5500000000002</v>
      </c>
      <c r="F156" s="44">
        <f t="shared" ref="F156" si="91">SUM(F157:F163)</f>
        <v>1503</v>
      </c>
      <c r="G156" s="134">
        <f t="shared" si="90"/>
        <v>1503.28</v>
      </c>
      <c r="H156" s="146">
        <f>(G156/F156)*100</f>
        <v>100.01862940785095</v>
      </c>
      <c r="I156" s="146">
        <f>(G156/E156)*100</f>
        <v>62.466186033949015</v>
      </c>
    </row>
    <row r="157" spans="1:9" ht="25.5" x14ac:dyDescent="0.25">
      <c r="A157" s="37">
        <v>3221</v>
      </c>
      <c r="B157" s="38"/>
      <c r="C157" s="39"/>
      <c r="D157" s="36" t="s">
        <v>61</v>
      </c>
      <c r="E157" s="122"/>
      <c r="F157" s="10"/>
      <c r="G157" s="122"/>
      <c r="H157" s="147">
        <v>0</v>
      </c>
      <c r="I157" s="147">
        <v>0</v>
      </c>
    </row>
    <row r="158" spans="1:9" x14ac:dyDescent="0.25">
      <c r="A158" s="37">
        <v>3222</v>
      </c>
      <c r="B158" s="38"/>
      <c r="C158" s="39"/>
      <c r="D158" s="36" t="s">
        <v>62</v>
      </c>
      <c r="E158" s="122">
        <v>2406.5500000000002</v>
      </c>
      <c r="F158" s="10">
        <v>1503</v>
      </c>
      <c r="G158" s="122">
        <v>1503.28</v>
      </c>
      <c r="H158" s="147">
        <f t="shared" ref="H158" si="92">(G158/F158)*100</f>
        <v>100.01862940785095</v>
      </c>
      <c r="I158" s="147">
        <f t="shared" ref="I158" si="93">(G158/E158)*100</f>
        <v>62.466186033949015</v>
      </c>
    </row>
    <row r="159" spans="1:9" x14ac:dyDescent="0.25">
      <c r="A159" s="37">
        <v>3223</v>
      </c>
      <c r="B159" s="38"/>
      <c r="C159" s="39"/>
      <c r="D159" s="36" t="s">
        <v>63</v>
      </c>
      <c r="E159" s="122"/>
      <c r="F159" s="10"/>
      <c r="G159" s="122"/>
      <c r="H159" s="147">
        <v>0</v>
      </c>
      <c r="I159" s="147">
        <v>0</v>
      </c>
    </row>
    <row r="160" spans="1:9" ht="25.5" x14ac:dyDescent="0.25">
      <c r="A160" s="37">
        <v>3224</v>
      </c>
      <c r="B160" s="38"/>
      <c r="C160" s="39"/>
      <c r="D160" s="36" t="s">
        <v>64</v>
      </c>
      <c r="E160" s="122"/>
      <c r="F160" s="10"/>
      <c r="G160" s="122"/>
      <c r="H160" s="147">
        <v>0</v>
      </c>
      <c r="I160" s="147">
        <v>0</v>
      </c>
    </row>
    <row r="161" spans="1:9" x14ac:dyDescent="0.25">
      <c r="A161" s="37">
        <v>3225</v>
      </c>
      <c r="B161" s="38"/>
      <c r="C161" s="39"/>
      <c r="D161" s="36" t="s">
        <v>65</v>
      </c>
      <c r="E161" s="122"/>
      <c r="F161" s="10"/>
      <c r="G161" s="122"/>
      <c r="H161" s="147">
        <v>0</v>
      </c>
      <c r="I161" s="147">
        <v>0</v>
      </c>
    </row>
    <row r="162" spans="1:9" ht="25.5" x14ac:dyDescent="0.25">
      <c r="A162" s="37">
        <v>3226</v>
      </c>
      <c r="B162" s="38"/>
      <c r="C162" s="39"/>
      <c r="D162" s="36" t="s">
        <v>66</v>
      </c>
      <c r="E162" s="122"/>
      <c r="F162" s="10"/>
      <c r="G162" s="122"/>
      <c r="H162" s="147">
        <v>0</v>
      </c>
      <c r="I162" s="147">
        <v>0</v>
      </c>
    </row>
    <row r="163" spans="1:9" ht="25.5" x14ac:dyDescent="0.25">
      <c r="A163" s="37">
        <v>3227</v>
      </c>
      <c r="B163" s="38"/>
      <c r="C163" s="39"/>
      <c r="D163" s="36" t="s">
        <v>67</v>
      </c>
      <c r="E163" s="122"/>
      <c r="F163" s="10"/>
      <c r="G163" s="122"/>
      <c r="H163" s="147">
        <v>0</v>
      </c>
      <c r="I163" s="147">
        <v>0</v>
      </c>
    </row>
    <row r="164" spans="1:9" x14ac:dyDescent="0.25">
      <c r="A164" s="37"/>
      <c r="B164" s="38"/>
      <c r="C164" s="39"/>
      <c r="D164" s="36"/>
      <c r="E164" s="122"/>
      <c r="F164" s="10"/>
      <c r="G164" s="122"/>
      <c r="H164" s="10"/>
      <c r="I164" s="10"/>
    </row>
    <row r="165" spans="1:9" x14ac:dyDescent="0.25">
      <c r="A165" s="37"/>
      <c r="B165" s="38"/>
      <c r="C165" s="39"/>
      <c r="D165" s="55" t="s">
        <v>96</v>
      </c>
      <c r="E165" s="135">
        <f>SUM(E154)</f>
        <v>2406.5500000000002</v>
      </c>
      <c r="F165" s="56">
        <f t="shared" ref="F165" si="94">SUM(F154)</f>
        <v>1503</v>
      </c>
      <c r="G165" s="135">
        <f t="shared" ref="G165" si="95">SUM(G154)</f>
        <v>1503.28</v>
      </c>
      <c r="H165" s="148">
        <f>(G165/F165)*100</f>
        <v>100.01862940785095</v>
      </c>
      <c r="I165" s="148">
        <f>(G165/E165)*100</f>
        <v>62.466186033949015</v>
      </c>
    </row>
    <row r="166" spans="1:9" x14ac:dyDescent="0.25">
      <c r="A166" s="37"/>
      <c r="B166" s="38"/>
      <c r="C166" s="39"/>
      <c r="D166" s="36"/>
      <c r="E166" s="10"/>
      <c r="F166" s="10"/>
      <c r="G166" s="10"/>
      <c r="H166" s="10"/>
      <c r="I166" s="10"/>
    </row>
    <row r="167" spans="1:9" ht="25.5" x14ac:dyDescent="0.25">
      <c r="A167" s="208" t="s">
        <v>25</v>
      </c>
      <c r="B167" s="214"/>
      <c r="C167" s="215"/>
      <c r="D167" s="20" t="s">
        <v>26</v>
      </c>
      <c r="E167" s="20" t="s">
        <v>190</v>
      </c>
      <c r="F167" s="21" t="s">
        <v>97</v>
      </c>
      <c r="G167" s="20" t="s">
        <v>191</v>
      </c>
      <c r="H167" s="137" t="s">
        <v>192</v>
      </c>
      <c r="I167" s="137" t="s">
        <v>193</v>
      </c>
    </row>
    <row r="168" spans="1:9" x14ac:dyDescent="0.25">
      <c r="A168" s="211" t="s">
        <v>122</v>
      </c>
      <c r="B168" s="212"/>
      <c r="C168" s="213"/>
      <c r="D168" s="23" t="s">
        <v>123</v>
      </c>
      <c r="E168" s="10"/>
      <c r="F168" s="10"/>
      <c r="G168" s="10"/>
      <c r="H168" s="10"/>
      <c r="I168" s="10"/>
    </row>
    <row r="169" spans="1:9" ht="25.5" x14ac:dyDescent="0.25">
      <c r="A169" s="211" t="s">
        <v>151</v>
      </c>
      <c r="B169" s="212"/>
      <c r="C169" s="213"/>
      <c r="D169" s="23" t="s">
        <v>132</v>
      </c>
      <c r="E169" s="10"/>
      <c r="F169" s="10"/>
      <c r="G169" s="10"/>
      <c r="H169" s="10"/>
      <c r="I169" s="10"/>
    </row>
    <row r="170" spans="1:9" x14ac:dyDescent="0.25">
      <c r="A170" s="202" t="s">
        <v>128</v>
      </c>
      <c r="B170" s="203"/>
      <c r="C170" s="204"/>
      <c r="D170" s="35" t="s">
        <v>98</v>
      </c>
      <c r="E170" s="10"/>
      <c r="F170" s="10"/>
      <c r="G170" s="10"/>
      <c r="H170" s="10"/>
      <c r="I170" s="10"/>
    </row>
    <row r="171" spans="1:9" x14ac:dyDescent="0.25">
      <c r="A171" s="205">
        <v>3</v>
      </c>
      <c r="B171" s="206"/>
      <c r="C171" s="207"/>
      <c r="D171" s="53" t="s">
        <v>21</v>
      </c>
      <c r="E171" s="118">
        <f>SUM(E172)</f>
        <v>1831.68</v>
      </c>
      <c r="F171" s="54">
        <f t="shared" ref="F171:G172" si="96">SUM(F172)</f>
        <v>893</v>
      </c>
      <c r="G171" s="118">
        <f t="shared" si="96"/>
        <v>892.79</v>
      </c>
      <c r="H171" s="138">
        <f>(G171/F171)*100</f>
        <v>99.976483762597979</v>
      </c>
      <c r="I171" s="138">
        <f>(G171/E171)*100</f>
        <v>48.741592417889585</v>
      </c>
    </row>
    <row r="172" spans="1:9" x14ac:dyDescent="0.25">
      <c r="A172" s="193">
        <v>32</v>
      </c>
      <c r="B172" s="194"/>
      <c r="C172" s="195"/>
      <c r="D172" s="45" t="s">
        <v>27</v>
      </c>
      <c r="E172" s="126">
        <f>SUM(E173)</f>
        <v>1831.68</v>
      </c>
      <c r="F172" s="46">
        <f t="shared" si="96"/>
        <v>893</v>
      </c>
      <c r="G172" s="126">
        <f t="shared" si="96"/>
        <v>892.79</v>
      </c>
      <c r="H172" s="145">
        <f>(G172/F172)*100</f>
        <v>99.976483762597979</v>
      </c>
      <c r="I172" s="145">
        <f>(G172/E172)*100</f>
        <v>48.741592417889585</v>
      </c>
    </row>
    <row r="173" spans="1:9" x14ac:dyDescent="0.25">
      <c r="A173" s="40">
        <v>322</v>
      </c>
      <c r="B173" s="41"/>
      <c r="C173" s="42"/>
      <c r="D173" s="43" t="s">
        <v>41</v>
      </c>
      <c r="E173" s="134">
        <f t="shared" ref="E173:G173" si="97">SUM(E174:E180)</f>
        <v>1831.68</v>
      </c>
      <c r="F173" s="44">
        <f t="shared" ref="F173" si="98">SUM(F174:F180)</f>
        <v>893</v>
      </c>
      <c r="G173" s="134">
        <f t="shared" si="97"/>
        <v>892.79</v>
      </c>
      <c r="H173" s="146">
        <f>(G173/F173)*100</f>
        <v>99.976483762597979</v>
      </c>
      <c r="I173" s="146">
        <f>(G173/E173)*100</f>
        <v>48.741592417889585</v>
      </c>
    </row>
    <row r="174" spans="1:9" ht="25.5" x14ac:dyDescent="0.25">
      <c r="A174" s="37">
        <v>3221</v>
      </c>
      <c r="B174" s="38"/>
      <c r="C174" s="39"/>
      <c r="D174" s="36" t="s">
        <v>61</v>
      </c>
      <c r="E174" s="122"/>
      <c r="F174" s="10"/>
      <c r="G174" s="122"/>
      <c r="H174" s="147">
        <v>0</v>
      </c>
      <c r="I174" s="147">
        <v>0</v>
      </c>
    </row>
    <row r="175" spans="1:9" x14ac:dyDescent="0.25">
      <c r="A175" s="37">
        <v>3222</v>
      </c>
      <c r="B175" s="38"/>
      <c r="C175" s="39"/>
      <c r="D175" s="36" t="s">
        <v>62</v>
      </c>
      <c r="E175" s="122">
        <v>1831.68</v>
      </c>
      <c r="F175" s="10">
        <v>893</v>
      </c>
      <c r="G175" s="122">
        <v>892.79</v>
      </c>
      <c r="H175" s="147">
        <f t="shared" ref="H175" si="99">(G175/F175)*100</f>
        <v>99.976483762597979</v>
      </c>
      <c r="I175" s="147">
        <f t="shared" ref="I175" si="100">(G175/E175)*100</f>
        <v>48.741592417889585</v>
      </c>
    </row>
    <row r="176" spans="1:9" x14ac:dyDescent="0.25">
      <c r="A176" s="37">
        <v>3223</v>
      </c>
      <c r="B176" s="38"/>
      <c r="C176" s="39"/>
      <c r="D176" s="36" t="s">
        <v>63</v>
      </c>
      <c r="E176" s="122"/>
      <c r="F176" s="10"/>
      <c r="G176" s="122"/>
      <c r="H176" s="147">
        <v>0</v>
      </c>
      <c r="I176" s="147">
        <v>0</v>
      </c>
    </row>
    <row r="177" spans="1:9" ht="25.5" x14ac:dyDescent="0.25">
      <c r="A177" s="37">
        <v>3224</v>
      </c>
      <c r="B177" s="38"/>
      <c r="C177" s="39"/>
      <c r="D177" s="36" t="s">
        <v>64</v>
      </c>
      <c r="E177" s="122"/>
      <c r="F177" s="10"/>
      <c r="G177" s="122"/>
      <c r="H177" s="147">
        <v>0</v>
      </c>
      <c r="I177" s="147">
        <v>0</v>
      </c>
    </row>
    <row r="178" spans="1:9" x14ac:dyDescent="0.25">
      <c r="A178" s="37">
        <v>3225</v>
      </c>
      <c r="B178" s="38"/>
      <c r="C178" s="39"/>
      <c r="D178" s="36" t="s">
        <v>65</v>
      </c>
      <c r="E178" s="122"/>
      <c r="F178" s="10"/>
      <c r="G178" s="122"/>
      <c r="H178" s="147">
        <v>0</v>
      </c>
      <c r="I178" s="147">
        <v>0</v>
      </c>
    </row>
    <row r="179" spans="1:9" ht="25.5" x14ac:dyDescent="0.25">
      <c r="A179" s="37">
        <v>3226</v>
      </c>
      <c r="B179" s="38"/>
      <c r="C179" s="39"/>
      <c r="D179" s="36" t="s">
        <v>66</v>
      </c>
      <c r="E179" s="122"/>
      <c r="F179" s="10"/>
      <c r="G179" s="122"/>
      <c r="H179" s="147">
        <v>0</v>
      </c>
      <c r="I179" s="147">
        <v>0</v>
      </c>
    </row>
    <row r="180" spans="1:9" ht="25.5" x14ac:dyDescent="0.25">
      <c r="A180" s="37">
        <v>3227</v>
      </c>
      <c r="B180" s="38"/>
      <c r="C180" s="39"/>
      <c r="D180" s="36" t="s">
        <v>67</v>
      </c>
      <c r="E180" s="122"/>
      <c r="F180" s="10"/>
      <c r="G180" s="122"/>
      <c r="H180" s="147">
        <v>0</v>
      </c>
      <c r="I180" s="147">
        <v>0</v>
      </c>
    </row>
    <row r="181" spans="1:9" x14ac:dyDescent="0.25">
      <c r="A181" s="37"/>
      <c r="B181" s="38"/>
      <c r="C181" s="39"/>
      <c r="D181" s="36"/>
      <c r="E181" s="122"/>
      <c r="F181" s="10"/>
      <c r="G181" s="122"/>
      <c r="H181" s="10"/>
      <c r="I181" s="10"/>
    </row>
    <row r="182" spans="1:9" x14ac:dyDescent="0.25">
      <c r="A182" s="37"/>
      <c r="B182" s="38"/>
      <c r="C182" s="39"/>
      <c r="D182" s="55" t="s">
        <v>96</v>
      </c>
      <c r="E182" s="135">
        <f>SUM(E171)</f>
        <v>1831.68</v>
      </c>
      <c r="F182" s="56">
        <f t="shared" ref="F182" si="101">SUM(F171)</f>
        <v>893</v>
      </c>
      <c r="G182" s="135">
        <f t="shared" ref="G182" si="102">SUM(G171)</f>
        <v>892.79</v>
      </c>
      <c r="H182" s="148">
        <f>(G182/F182)*100</f>
        <v>99.976483762597979</v>
      </c>
      <c r="I182" s="148">
        <f>(G182/E182)*100</f>
        <v>48.741592417889585</v>
      </c>
    </row>
    <row r="183" spans="1:9" x14ac:dyDescent="0.25">
      <c r="A183" s="37"/>
      <c r="B183" s="38"/>
      <c r="C183" s="39"/>
      <c r="D183" s="36"/>
      <c r="E183" s="10"/>
      <c r="F183" s="10"/>
      <c r="G183" s="10"/>
      <c r="H183" s="10"/>
      <c r="I183" s="10"/>
    </row>
    <row r="184" spans="1:9" ht="25.5" x14ac:dyDescent="0.25">
      <c r="A184" s="208" t="s">
        <v>25</v>
      </c>
      <c r="B184" s="214"/>
      <c r="C184" s="215"/>
      <c r="D184" s="20" t="s">
        <v>26</v>
      </c>
      <c r="E184" s="20" t="s">
        <v>190</v>
      </c>
      <c r="F184" s="21" t="s">
        <v>97</v>
      </c>
      <c r="G184" s="20" t="s">
        <v>191</v>
      </c>
      <c r="H184" s="137" t="s">
        <v>192</v>
      </c>
      <c r="I184" s="137" t="s">
        <v>193</v>
      </c>
    </row>
    <row r="185" spans="1:9" ht="15" customHeight="1" x14ac:dyDescent="0.25">
      <c r="A185" s="211" t="s">
        <v>122</v>
      </c>
      <c r="B185" s="212"/>
      <c r="C185" s="213"/>
      <c r="D185" s="23" t="s">
        <v>123</v>
      </c>
      <c r="E185" s="10"/>
      <c r="F185" s="10"/>
      <c r="G185" s="10"/>
      <c r="H185" s="10"/>
      <c r="I185" s="10"/>
    </row>
    <row r="186" spans="1:9" ht="25.5" customHeight="1" x14ac:dyDescent="0.25">
      <c r="A186" s="211" t="s">
        <v>152</v>
      </c>
      <c r="B186" s="212"/>
      <c r="C186" s="213"/>
      <c r="D186" s="23" t="s">
        <v>133</v>
      </c>
      <c r="E186" s="10"/>
      <c r="F186" s="10"/>
      <c r="G186" s="10"/>
      <c r="H186" s="10"/>
      <c r="I186" s="10"/>
    </row>
    <row r="187" spans="1:9" ht="15" customHeight="1" x14ac:dyDescent="0.25">
      <c r="A187" s="202" t="s">
        <v>124</v>
      </c>
      <c r="B187" s="203"/>
      <c r="C187" s="204"/>
      <c r="D187" s="35" t="s">
        <v>18</v>
      </c>
      <c r="E187" s="10"/>
      <c r="F187" s="10"/>
      <c r="G187" s="10"/>
      <c r="H187" s="10"/>
      <c r="I187" s="10"/>
    </row>
    <row r="188" spans="1:9" x14ac:dyDescent="0.25">
      <c r="A188" s="205">
        <v>3</v>
      </c>
      <c r="B188" s="206"/>
      <c r="C188" s="207"/>
      <c r="D188" s="53" t="s">
        <v>21</v>
      </c>
      <c r="E188" s="118">
        <f>SUM(E189)</f>
        <v>1274.1400000000001</v>
      </c>
      <c r="F188" s="54">
        <f t="shared" ref="F188:G188" si="103">SUM(F189)</f>
        <v>956</v>
      </c>
      <c r="G188" s="118">
        <f t="shared" si="103"/>
        <v>955.62</v>
      </c>
      <c r="H188" s="138">
        <f>(G188/F188)*100</f>
        <v>99.960251046025107</v>
      </c>
      <c r="I188" s="138">
        <f>(G188/E188)*100</f>
        <v>75.00117726466479</v>
      </c>
    </row>
    <row r="189" spans="1:9" x14ac:dyDescent="0.25">
      <c r="A189" s="193">
        <v>31</v>
      </c>
      <c r="B189" s="194"/>
      <c r="C189" s="195"/>
      <c r="D189" s="45" t="s">
        <v>22</v>
      </c>
      <c r="E189" s="126">
        <f>SUM(E190+E194+E196)</f>
        <v>1274.1400000000001</v>
      </c>
      <c r="F189" s="46">
        <f>SUM(F190+F194+F196)</f>
        <v>956</v>
      </c>
      <c r="G189" s="126">
        <f>SUM(G190+G194+G196)</f>
        <v>955.62</v>
      </c>
      <c r="H189" s="145">
        <f>(G189/F189)*100</f>
        <v>99.960251046025107</v>
      </c>
      <c r="I189" s="145">
        <f>(G189/E189)*100</f>
        <v>75.00117726466479</v>
      </c>
    </row>
    <row r="190" spans="1:9" ht="15" customHeight="1" x14ac:dyDescent="0.25">
      <c r="A190" s="40">
        <v>311</v>
      </c>
      <c r="B190" s="41"/>
      <c r="C190" s="42"/>
      <c r="D190" s="43" t="s">
        <v>38</v>
      </c>
      <c r="E190" s="134">
        <f t="shared" ref="E190:G190" si="104">SUM(E191:E193)</f>
        <v>0</v>
      </c>
      <c r="F190" s="44">
        <f t="shared" ref="F190" si="105">SUM(F191:F193)</f>
        <v>0</v>
      </c>
      <c r="G190" s="134">
        <f t="shared" si="104"/>
        <v>0</v>
      </c>
      <c r="H190" s="146">
        <v>0</v>
      </c>
      <c r="I190" s="146">
        <v>0</v>
      </c>
    </row>
    <row r="191" spans="1:9" x14ac:dyDescent="0.25">
      <c r="A191" s="37">
        <v>3111</v>
      </c>
      <c r="B191" s="38"/>
      <c r="C191" s="39"/>
      <c r="D191" s="36" t="s">
        <v>50</v>
      </c>
      <c r="E191" s="122"/>
      <c r="F191" s="10"/>
      <c r="G191" s="122"/>
      <c r="H191" s="147">
        <v>0</v>
      </c>
      <c r="I191" s="147">
        <v>0</v>
      </c>
    </row>
    <row r="192" spans="1:9" x14ac:dyDescent="0.25">
      <c r="A192" s="37">
        <v>3113</v>
      </c>
      <c r="B192" s="38"/>
      <c r="C192" s="39"/>
      <c r="D192" s="36" t="s">
        <v>51</v>
      </c>
      <c r="E192" s="122"/>
      <c r="F192" s="10"/>
      <c r="G192" s="122"/>
      <c r="H192" s="147">
        <v>0</v>
      </c>
      <c r="I192" s="147">
        <v>0</v>
      </c>
    </row>
    <row r="193" spans="1:9" x14ac:dyDescent="0.25">
      <c r="A193" s="37">
        <v>3114</v>
      </c>
      <c r="B193" s="38"/>
      <c r="C193" s="39"/>
      <c r="D193" s="36" t="s">
        <v>52</v>
      </c>
      <c r="E193" s="122"/>
      <c r="F193" s="10"/>
      <c r="G193" s="122"/>
      <c r="H193" s="147">
        <v>0</v>
      </c>
      <c r="I193" s="147">
        <v>0</v>
      </c>
    </row>
    <row r="194" spans="1:9" x14ac:dyDescent="0.25">
      <c r="A194" s="40">
        <v>312</v>
      </c>
      <c r="B194" s="41"/>
      <c r="C194" s="42"/>
      <c r="D194" s="43" t="s">
        <v>53</v>
      </c>
      <c r="E194" s="134">
        <f t="shared" ref="E194:G194" si="106">SUM(E195)</f>
        <v>1274.1400000000001</v>
      </c>
      <c r="F194" s="44">
        <f t="shared" si="106"/>
        <v>956</v>
      </c>
      <c r="G194" s="134">
        <f t="shared" si="106"/>
        <v>955.62</v>
      </c>
      <c r="H194" s="146">
        <f>(G194/F194)*100</f>
        <v>99.960251046025107</v>
      </c>
      <c r="I194" s="146">
        <f>(G194/E194)*100</f>
        <v>75.00117726466479</v>
      </c>
    </row>
    <row r="195" spans="1:9" x14ac:dyDescent="0.25">
      <c r="A195" s="37">
        <v>3121</v>
      </c>
      <c r="B195" s="38"/>
      <c r="C195" s="39"/>
      <c r="D195" s="36" t="s">
        <v>54</v>
      </c>
      <c r="E195" s="122">
        <v>1274.1400000000001</v>
      </c>
      <c r="F195" s="10">
        <v>956</v>
      </c>
      <c r="G195" s="122">
        <v>955.62</v>
      </c>
      <c r="H195" s="147">
        <f>(G195/F195)*100</f>
        <v>99.960251046025107</v>
      </c>
      <c r="I195" s="147">
        <f t="shared" ref="I195" si="107">(G195/E195)*100</f>
        <v>75.00117726466479</v>
      </c>
    </row>
    <row r="196" spans="1:9" x14ac:dyDescent="0.25">
      <c r="A196" s="40">
        <v>313</v>
      </c>
      <c r="B196" s="41"/>
      <c r="C196" s="42"/>
      <c r="D196" s="43" t="s">
        <v>39</v>
      </c>
      <c r="E196" s="134">
        <f t="shared" ref="E196:G196" si="108">SUM(E197:E198)</f>
        <v>0</v>
      </c>
      <c r="F196" s="44">
        <f t="shared" ref="F196" si="109">SUM(F197:F198)</f>
        <v>0</v>
      </c>
      <c r="G196" s="134">
        <f t="shared" si="108"/>
        <v>0</v>
      </c>
      <c r="H196" s="146">
        <v>0</v>
      </c>
      <c r="I196" s="146">
        <v>0</v>
      </c>
    </row>
    <row r="197" spans="1:9" x14ac:dyDescent="0.25">
      <c r="A197" s="37">
        <v>3131</v>
      </c>
      <c r="B197" s="38"/>
      <c r="C197" s="39"/>
      <c r="D197" s="36" t="s">
        <v>55</v>
      </c>
      <c r="E197" s="122"/>
      <c r="F197" s="10"/>
      <c r="G197" s="122"/>
      <c r="H197" s="147">
        <v>0</v>
      </c>
      <c r="I197" s="147">
        <v>0</v>
      </c>
    </row>
    <row r="198" spans="1:9" ht="25.5" x14ac:dyDescent="0.25">
      <c r="A198" s="37">
        <v>3132</v>
      </c>
      <c r="B198" s="38"/>
      <c r="C198" s="39"/>
      <c r="D198" s="36" t="s">
        <v>56</v>
      </c>
      <c r="E198" s="122"/>
      <c r="F198" s="10"/>
      <c r="G198" s="122"/>
      <c r="H198" s="147">
        <v>0</v>
      </c>
      <c r="I198" s="147">
        <v>0</v>
      </c>
    </row>
    <row r="199" spans="1:9" x14ac:dyDescent="0.25">
      <c r="A199" s="37"/>
      <c r="B199" s="38"/>
      <c r="C199" s="39"/>
      <c r="D199" s="36"/>
      <c r="E199" s="122"/>
      <c r="F199" s="10"/>
      <c r="G199" s="122"/>
      <c r="H199" s="10"/>
      <c r="I199" s="10"/>
    </row>
    <row r="200" spans="1:9" x14ac:dyDescent="0.25">
      <c r="A200" s="37"/>
      <c r="B200" s="38"/>
      <c r="C200" s="39"/>
      <c r="D200" s="55" t="s">
        <v>96</v>
      </c>
      <c r="E200" s="135">
        <f>SUM(E188)</f>
        <v>1274.1400000000001</v>
      </c>
      <c r="F200" s="56">
        <f t="shared" ref="F200" si="110">SUM(F188)</f>
        <v>956</v>
      </c>
      <c r="G200" s="135">
        <f t="shared" ref="G200" si="111">SUM(G188)</f>
        <v>955.62</v>
      </c>
      <c r="H200" s="148">
        <f>(G200/F200)*100</f>
        <v>99.960251046025107</v>
      </c>
      <c r="I200" s="148">
        <f>(G200/E200)*100</f>
        <v>75.00117726466479</v>
      </c>
    </row>
    <row r="201" spans="1:9" x14ac:dyDescent="0.25">
      <c r="A201" s="37"/>
      <c r="B201" s="38"/>
      <c r="C201" s="39"/>
      <c r="D201" s="36"/>
      <c r="E201" s="122"/>
      <c r="F201" s="10"/>
      <c r="G201" s="122"/>
      <c r="H201" s="147"/>
      <c r="I201" s="147"/>
    </row>
    <row r="202" spans="1:9" ht="25.5" x14ac:dyDescent="0.25">
      <c r="A202" s="208" t="s">
        <v>25</v>
      </c>
      <c r="B202" s="214"/>
      <c r="C202" s="215"/>
      <c r="D202" s="20" t="s">
        <v>26</v>
      </c>
      <c r="E202" s="20" t="s">
        <v>190</v>
      </c>
      <c r="F202" s="21" t="s">
        <v>97</v>
      </c>
      <c r="G202" s="20" t="s">
        <v>191</v>
      </c>
      <c r="H202" s="137" t="s">
        <v>192</v>
      </c>
      <c r="I202" s="137" t="s">
        <v>193</v>
      </c>
    </row>
    <row r="203" spans="1:9" x14ac:dyDescent="0.25">
      <c r="A203" s="211" t="s">
        <v>122</v>
      </c>
      <c r="B203" s="212"/>
      <c r="C203" s="213"/>
      <c r="D203" s="23" t="s">
        <v>123</v>
      </c>
      <c r="E203" s="10"/>
      <c r="F203" s="10"/>
      <c r="G203" s="10"/>
      <c r="H203" s="10"/>
      <c r="I203" s="10"/>
    </row>
    <row r="204" spans="1:9" ht="27" customHeight="1" x14ac:dyDescent="0.25">
      <c r="A204" s="211" t="s">
        <v>195</v>
      </c>
      <c r="B204" s="212"/>
      <c r="C204" s="213"/>
      <c r="D204" s="23" t="s">
        <v>196</v>
      </c>
      <c r="E204" s="10"/>
      <c r="F204" s="10"/>
      <c r="G204" s="10"/>
      <c r="H204" s="10"/>
      <c r="I204" s="10"/>
    </row>
    <row r="205" spans="1:9" ht="25.5" customHeight="1" x14ac:dyDescent="0.25">
      <c r="A205" s="202" t="s">
        <v>124</v>
      </c>
      <c r="B205" s="203"/>
      <c r="C205" s="204"/>
      <c r="D205" s="35" t="s">
        <v>18</v>
      </c>
      <c r="E205" s="10"/>
      <c r="F205" s="10"/>
      <c r="G205" s="10"/>
      <c r="H205" s="10"/>
      <c r="I205" s="10"/>
    </row>
    <row r="206" spans="1:9" ht="15" customHeight="1" x14ac:dyDescent="0.25">
      <c r="A206" s="205">
        <v>3</v>
      </c>
      <c r="B206" s="206"/>
      <c r="C206" s="207"/>
      <c r="D206" s="53" t="s">
        <v>21</v>
      </c>
      <c r="E206" s="118">
        <f>SUM(E207)</f>
        <v>0</v>
      </c>
      <c r="F206" s="54">
        <f t="shared" ref="F206:G206" si="112">SUM(F207)</f>
        <v>784</v>
      </c>
      <c r="G206" s="118">
        <f t="shared" si="112"/>
        <v>784.02</v>
      </c>
      <c r="H206" s="138">
        <f>(G206/F206)*100</f>
        <v>100.00255102040816</v>
      </c>
      <c r="I206" s="138" t="e">
        <f>(G206/E206)*100</f>
        <v>#DIV/0!</v>
      </c>
    </row>
    <row r="207" spans="1:9" x14ac:dyDescent="0.25">
      <c r="A207" s="193">
        <v>31</v>
      </c>
      <c r="B207" s="194"/>
      <c r="C207" s="195"/>
      <c r="D207" s="45" t="s">
        <v>22</v>
      </c>
      <c r="E207" s="126">
        <f>SUM(E208+E212+E214)</f>
        <v>0</v>
      </c>
      <c r="F207" s="46">
        <f>SUM(F208+F212+F214)</f>
        <v>784</v>
      </c>
      <c r="G207" s="126">
        <f>SUM(G208+G212+G214)</f>
        <v>784.02</v>
      </c>
      <c r="H207" s="145">
        <f>(G207/F207)*100</f>
        <v>100.00255102040816</v>
      </c>
      <c r="I207" s="145" t="e">
        <f>(G207/E207)*100</f>
        <v>#DIV/0!</v>
      </c>
    </row>
    <row r="208" spans="1:9" x14ac:dyDescent="0.25">
      <c r="A208" s="40">
        <v>311</v>
      </c>
      <c r="B208" s="41"/>
      <c r="C208" s="42"/>
      <c r="D208" s="43" t="s">
        <v>38</v>
      </c>
      <c r="E208" s="134">
        <f t="shared" ref="E208" si="113">SUM(E209:E211)</f>
        <v>0</v>
      </c>
      <c r="F208" s="44">
        <f t="shared" ref="F208" si="114">SUM(F209:F211)</f>
        <v>0</v>
      </c>
      <c r="G208" s="134">
        <f t="shared" ref="G208" si="115">SUM(G209:G211)</f>
        <v>0</v>
      </c>
      <c r="H208" s="146">
        <v>0</v>
      </c>
      <c r="I208" s="146">
        <v>0</v>
      </c>
    </row>
    <row r="209" spans="1:9" x14ac:dyDescent="0.25">
      <c r="A209" s="37">
        <v>3111</v>
      </c>
      <c r="B209" s="38"/>
      <c r="C209" s="39"/>
      <c r="D209" s="36" t="s">
        <v>50</v>
      </c>
      <c r="E209" s="122"/>
      <c r="F209" s="10"/>
      <c r="G209" s="122"/>
      <c r="H209" s="147">
        <v>0</v>
      </c>
      <c r="I209" s="147">
        <v>0</v>
      </c>
    </row>
    <row r="210" spans="1:9" x14ac:dyDescent="0.25">
      <c r="A210" s="37">
        <v>3113</v>
      </c>
      <c r="B210" s="38"/>
      <c r="C210" s="39"/>
      <c r="D210" s="36" t="s">
        <v>51</v>
      </c>
      <c r="E210" s="122"/>
      <c r="F210" s="10"/>
      <c r="G210" s="122"/>
      <c r="H210" s="147">
        <v>0</v>
      </c>
      <c r="I210" s="147">
        <v>0</v>
      </c>
    </row>
    <row r="211" spans="1:9" x14ac:dyDescent="0.25">
      <c r="A211" s="37">
        <v>3114</v>
      </c>
      <c r="B211" s="38"/>
      <c r="C211" s="39"/>
      <c r="D211" s="36" t="s">
        <v>52</v>
      </c>
      <c r="E211" s="122"/>
      <c r="F211" s="10"/>
      <c r="G211" s="122"/>
      <c r="H211" s="147">
        <v>0</v>
      </c>
      <c r="I211" s="147">
        <v>0</v>
      </c>
    </row>
    <row r="212" spans="1:9" x14ac:dyDescent="0.25">
      <c r="A212" s="40">
        <v>312</v>
      </c>
      <c r="B212" s="41"/>
      <c r="C212" s="42"/>
      <c r="D212" s="43" t="s">
        <v>53</v>
      </c>
      <c r="E212" s="134">
        <f t="shared" ref="E212:G212" si="116">SUM(E213)</f>
        <v>0</v>
      </c>
      <c r="F212" s="44">
        <f t="shared" si="116"/>
        <v>784</v>
      </c>
      <c r="G212" s="134">
        <f t="shared" si="116"/>
        <v>784.02</v>
      </c>
      <c r="H212" s="146">
        <f>(G212/F212)*100</f>
        <v>100.00255102040816</v>
      </c>
      <c r="I212" s="146" t="e">
        <f>(G212/E212)*100</f>
        <v>#DIV/0!</v>
      </c>
    </row>
    <row r="213" spans="1:9" x14ac:dyDescent="0.25">
      <c r="A213" s="37">
        <v>3121</v>
      </c>
      <c r="B213" s="38"/>
      <c r="C213" s="39"/>
      <c r="D213" s="36" t="s">
        <v>54</v>
      </c>
      <c r="E213" s="122"/>
      <c r="F213" s="10">
        <v>784</v>
      </c>
      <c r="G213" s="122">
        <v>784.02</v>
      </c>
      <c r="H213" s="147">
        <f>(G213/F213)*100</f>
        <v>100.00255102040816</v>
      </c>
      <c r="I213" s="147" t="e">
        <f t="shared" ref="I213" si="117">(G213/E213)*100</f>
        <v>#DIV/0!</v>
      </c>
    </row>
    <row r="214" spans="1:9" x14ac:dyDescent="0.25">
      <c r="A214" s="40">
        <v>313</v>
      </c>
      <c r="B214" s="41"/>
      <c r="C214" s="42"/>
      <c r="D214" s="43" t="s">
        <v>39</v>
      </c>
      <c r="E214" s="134">
        <f t="shared" ref="E214" si="118">SUM(E215:E216)</f>
        <v>0</v>
      </c>
      <c r="F214" s="44">
        <f t="shared" ref="F214" si="119">SUM(F215:F216)</f>
        <v>0</v>
      </c>
      <c r="G214" s="134">
        <f t="shared" ref="G214" si="120">SUM(G215:G216)</f>
        <v>0</v>
      </c>
      <c r="H214" s="146">
        <v>0</v>
      </c>
      <c r="I214" s="146">
        <v>0</v>
      </c>
    </row>
    <row r="215" spans="1:9" x14ac:dyDescent="0.25">
      <c r="A215" s="37">
        <v>3131</v>
      </c>
      <c r="B215" s="38"/>
      <c r="C215" s="39"/>
      <c r="D215" s="36" t="s">
        <v>55</v>
      </c>
      <c r="E215" s="122"/>
      <c r="F215" s="10"/>
      <c r="G215" s="122"/>
      <c r="H215" s="147">
        <v>0</v>
      </c>
      <c r="I215" s="147">
        <v>0</v>
      </c>
    </row>
    <row r="216" spans="1:9" ht="25.5" x14ac:dyDescent="0.25">
      <c r="A216" s="37">
        <v>3132</v>
      </c>
      <c r="B216" s="38"/>
      <c r="C216" s="39"/>
      <c r="D216" s="36" t="s">
        <v>56</v>
      </c>
      <c r="E216" s="122"/>
      <c r="F216" s="10"/>
      <c r="G216" s="122"/>
      <c r="H216" s="147">
        <v>0</v>
      </c>
      <c r="I216" s="147">
        <v>0</v>
      </c>
    </row>
    <row r="217" spans="1:9" x14ac:dyDescent="0.25">
      <c r="A217" s="37"/>
      <c r="B217" s="38"/>
      <c r="C217" s="39"/>
      <c r="D217" s="36"/>
      <c r="E217" s="122"/>
      <c r="F217" s="10"/>
      <c r="G217" s="122"/>
      <c r="H217" s="10"/>
      <c r="I217" s="10"/>
    </row>
    <row r="218" spans="1:9" x14ac:dyDescent="0.25">
      <c r="A218" s="37"/>
      <c r="B218" s="38"/>
      <c r="C218" s="39"/>
      <c r="D218" s="55" t="s">
        <v>96</v>
      </c>
      <c r="E218" s="135">
        <f>SUM(E206)</f>
        <v>0</v>
      </c>
      <c r="F218" s="56">
        <f t="shared" ref="F218:G218" si="121">SUM(F206)</f>
        <v>784</v>
      </c>
      <c r="G218" s="135">
        <f t="shared" si="121"/>
        <v>784.02</v>
      </c>
      <c r="H218" s="148">
        <f>(G218/F218)*100</f>
        <v>100.00255102040816</v>
      </c>
      <c r="I218" s="148" t="e">
        <f>(G218/E218)*100</f>
        <v>#DIV/0!</v>
      </c>
    </row>
    <row r="219" spans="1:9" x14ac:dyDescent="0.25">
      <c r="A219" s="37"/>
      <c r="B219" s="38"/>
      <c r="C219" s="39"/>
      <c r="D219" s="36"/>
      <c r="E219" s="122"/>
      <c r="F219" s="10"/>
      <c r="G219" s="122"/>
      <c r="H219" s="147"/>
      <c r="I219" s="147"/>
    </row>
    <row r="220" spans="1:9" ht="25.5" x14ac:dyDescent="0.25">
      <c r="A220" s="208" t="s">
        <v>25</v>
      </c>
      <c r="B220" s="209"/>
      <c r="C220" s="210"/>
      <c r="D220" s="20" t="s">
        <v>26</v>
      </c>
      <c r="E220" s="20" t="s">
        <v>190</v>
      </c>
      <c r="F220" s="21" t="s">
        <v>97</v>
      </c>
      <c r="G220" s="20" t="s">
        <v>191</v>
      </c>
      <c r="H220" s="137" t="s">
        <v>192</v>
      </c>
      <c r="I220" s="137" t="s">
        <v>193</v>
      </c>
    </row>
    <row r="221" spans="1:9" ht="15" customHeight="1" x14ac:dyDescent="0.25">
      <c r="A221" s="211" t="s">
        <v>122</v>
      </c>
      <c r="B221" s="212"/>
      <c r="C221" s="213"/>
      <c r="D221" s="23" t="s">
        <v>123</v>
      </c>
      <c r="E221" s="10"/>
      <c r="F221" s="10"/>
      <c r="G221" s="10"/>
      <c r="H221" s="10"/>
      <c r="I221" s="10"/>
    </row>
    <row r="222" spans="1:9" ht="24.75" customHeight="1" x14ac:dyDescent="0.25">
      <c r="A222" s="211" t="s">
        <v>153</v>
      </c>
      <c r="B222" s="212"/>
      <c r="C222" s="213"/>
      <c r="D222" s="23" t="s">
        <v>137</v>
      </c>
      <c r="E222" s="10"/>
      <c r="F222" s="10"/>
      <c r="G222" s="10"/>
      <c r="H222" s="10"/>
      <c r="I222" s="10"/>
    </row>
    <row r="223" spans="1:9" ht="25.5" customHeight="1" x14ac:dyDescent="0.25">
      <c r="A223" s="202" t="s">
        <v>124</v>
      </c>
      <c r="B223" s="203"/>
      <c r="C223" s="204"/>
      <c r="D223" s="35" t="s">
        <v>18</v>
      </c>
      <c r="E223" s="10"/>
      <c r="F223" s="10"/>
      <c r="G223" s="10"/>
      <c r="H223" s="10"/>
      <c r="I223" s="10"/>
    </row>
    <row r="224" spans="1:9" ht="15" customHeight="1" x14ac:dyDescent="0.25">
      <c r="A224" s="205">
        <v>3</v>
      </c>
      <c r="B224" s="206"/>
      <c r="C224" s="207"/>
      <c r="D224" s="53" t="s">
        <v>21</v>
      </c>
      <c r="E224" s="118">
        <f>SUM(E225+E235)</f>
        <v>517.62</v>
      </c>
      <c r="F224" s="54">
        <f t="shared" ref="F224:G224" si="122">SUM(F225)</f>
        <v>0</v>
      </c>
      <c r="G224" s="118">
        <f t="shared" si="122"/>
        <v>0</v>
      </c>
      <c r="H224" s="138" t="e">
        <f>(G224/F224)*100</f>
        <v>#DIV/0!</v>
      </c>
      <c r="I224" s="138">
        <f>(G224/E224)*100</f>
        <v>0</v>
      </c>
    </row>
    <row r="225" spans="1:9" ht="25.5" customHeight="1" x14ac:dyDescent="0.25">
      <c r="A225" s="193">
        <v>31</v>
      </c>
      <c r="B225" s="194"/>
      <c r="C225" s="195"/>
      <c r="D225" s="45" t="s">
        <v>22</v>
      </c>
      <c r="E225" s="126">
        <f>SUM(E226+E230+E232)</f>
        <v>0</v>
      </c>
      <c r="F225" s="46">
        <f>SUM(F226+F230+F232)</f>
        <v>0</v>
      </c>
      <c r="G225" s="126">
        <f>SUM(G226+G230+G232)</f>
        <v>0</v>
      </c>
      <c r="H225" s="145" t="e">
        <f>(G225/F225)*100</f>
        <v>#DIV/0!</v>
      </c>
      <c r="I225" s="145" t="e">
        <f>(G225/E225)*100</f>
        <v>#DIV/0!</v>
      </c>
    </row>
    <row r="226" spans="1:9" ht="15" customHeight="1" x14ac:dyDescent="0.25">
      <c r="A226" s="40">
        <v>311</v>
      </c>
      <c r="B226" s="41"/>
      <c r="C226" s="42"/>
      <c r="D226" s="43" t="s">
        <v>38</v>
      </c>
      <c r="E226" s="134">
        <f t="shared" ref="E226" si="123">SUM(E227:E229)</f>
        <v>0</v>
      </c>
      <c r="F226" s="44">
        <f t="shared" ref="F226" si="124">SUM(F227:F229)</f>
        <v>0</v>
      </c>
      <c r="G226" s="134">
        <f t="shared" ref="G226" si="125">SUM(G227:G229)</f>
        <v>0</v>
      </c>
      <c r="H226" s="146">
        <v>0</v>
      </c>
      <c r="I226" s="146">
        <v>0</v>
      </c>
    </row>
    <row r="227" spans="1:9" x14ac:dyDescent="0.25">
      <c r="A227" s="37">
        <v>3111</v>
      </c>
      <c r="B227" s="38"/>
      <c r="C227" s="39"/>
      <c r="D227" s="36" t="s">
        <v>50</v>
      </c>
      <c r="E227" s="122"/>
      <c r="F227" s="10"/>
      <c r="G227" s="122"/>
      <c r="H227" s="147">
        <v>0</v>
      </c>
      <c r="I227" s="147">
        <v>0</v>
      </c>
    </row>
    <row r="228" spans="1:9" x14ac:dyDescent="0.25">
      <c r="A228" s="37">
        <v>3113</v>
      </c>
      <c r="B228" s="38"/>
      <c r="C228" s="39"/>
      <c r="D228" s="36" t="s">
        <v>51</v>
      </c>
      <c r="E228" s="122"/>
      <c r="F228" s="10"/>
      <c r="G228" s="122"/>
      <c r="H228" s="147">
        <v>0</v>
      </c>
      <c r="I228" s="147">
        <v>0</v>
      </c>
    </row>
    <row r="229" spans="1:9" x14ac:dyDescent="0.25">
      <c r="A229" s="37">
        <v>3114</v>
      </c>
      <c r="B229" s="38"/>
      <c r="C229" s="39"/>
      <c r="D229" s="36" t="s">
        <v>52</v>
      </c>
      <c r="E229" s="122"/>
      <c r="F229" s="10"/>
      <c r="G229" s="122"/>
      <c r="H229" s="147">
        <v>0</v>
      </c>
      <c r="I229" s="147">
        <v>0</v>
      </c>
    </row>
    <row r="230" spans="1:9" x14ac:dyDescent="0.25">
      <c r="A230" s="40">
        <v>312</v>
      </c>
      <c r="B230" s="41"/>
      <c r="C230" s="42"/>
      <c r="D230" s="43" t="s">
        <v>53</v>
      </c>
      <c r="E230" s="134">
        <f t="shared" ref="E230:G230" si="126">SUM(E231)</f>
        <v>0</v>
      </c>
      <c r="F230" s="44">
        <f t="shared" si="126"/>
        <v>0</v>
      </c>
      <c r="G230" s="134">
        <f t="shared" si="126"/>
        <v>0</v>
      </c>
      <c r="H230" s="146" t="e">
        <f>(G230/F230)*100</f>
        <v>#DIV/0!</v>
      </c>
      <c r="I230" s="146" t="e">
        <f>(G230/E230)*100</f>
        <v>#DIV/0!</v>
      </c>
    </row>
    <row r="231" spans="1:9" x14ac:dyDescent="0.25">
      <c r="A231" s="37">
        <v>3121</v>
      </c>
      <c r="B231" s="38"/>
      <c r="C231" s="39"/>
      <c r="D231" s="36" t="s">
        <v>54</v>
      </c>
      <c r="E231" s="122"/>
      <c r="F231" s="10"/>
      <c r="G231" s="122"/>
      <c r="H231" s="147" t="e">
        <f>(G231/F231)*100</f>
        <v>#DIV/0!</v>
      </c>
      <c r="I231" s="147" t="e">
        <f t="shared" ref="I231" si="127">(G231/E231)*100</f>
        <v>#DIV/0!</v>
      </c>
    </row>
    <row r="232" spans="1:9" x14ac:dyDescent="0.25">
      <c r="A232" s="40">
        <v>313</v>
      </c>
      <c r="B232" s="41"/>
      <c r="C232" s="42"/>
      <c r="D232" s="43" t="s">
        <v>39</v>
      </c>
      <c r="E232" s="134">
        <f t="shared" ref="E232" si="128">SUM(E233:E234)</f>
        <v>0</v>
      </c>
      <c r="F232" s="44">
        <f t="shared" ref="F232" si="129">SUM(F233:F234)</f>
        <v>0</v>
      </c>
      <c r="G232" s="134">
        <f t="shared" ref="G232" si="130">SUM(G233:G234)</f>
        <v>0</v>
      </c>
      <c r="H232" s="146">
        <v>0</v>
      </c>
      <c r="I232" s="146">
        <v>0</v>
      </c>
    </row>
    <row r="233" spans="1:9" x14ac:dyDescent="0.25">
      <c r="A233" s="37">
        <v>3131</v>
      </c>
      <c r="B233" s="38"/>
      <c r="C233" s="39"/>
      <c r="D233" s="36" t="s">
        <v>55</v>
      </c>
      <c r="E233" s="122"/>
      <c r="F233" s="10"/>
      <c r="G233" s="122"/>
      <c r="H233" s="147">
        <v>0</v>
      </c>
      <c r="I233" s="147">
        <v>0</v>
      </c>
    </row>
    <row r="234" spans="1:9" ht="25.5" x14ac:dyDescent="0.25">
      <c r="A234" s="37">
        <v>3132</v>
      </c>
      <c r="B234" s="38"/>
      <c r="C234" s="39"/>
      <c r="D234" s="36" t="s">
        <v>56</v>
      </c>
      <c r="E234" s="122"/>
      <c r="F234" s="10"/>
      <c r="G234" s="122"/>
      <c r="H234" s="147">
        <v>0</v>
      </c>
      <c r="I234" s="147">
        <v>0</v>
      </c>
    </row>
    <row r="235" spans="1:9" x14ac:dyDescent="0.25">
      <c r="A235" s="193">
        <v>32</v>
      </c>
      <c r="B235" s="194"/>
      <c r="C235" s="195"/>
      <c r="D235" s="45" t="s">
        <v>27</v>
      </c>
      <c r="E235" s="126">
        <f>SUM(E236+E241+E249+E259+E260)</f>
        <v>517.62</v>
      </c>
      <c r="F235" s="46">
        <f t="shared" ref="F235" si="131">SUM(F236)</f>
        <v>0</v>
      </c>
      <c r="G235" s="126">
        <f>SUM(G236+G241+G249+G259+G260)</f>
        <v>0</v>
      </c>
      <c r="H235" s="145" t="e">
        <f>(G235/F235)*100</f>
        <v>#DIV/0!</v>
      </c>
      <c r="I235" s="145">
        <f>(G235/E235)*100</f>
        <v>0</v>
      </c>
    </row>
    <row r="236" spans="1:9" x14ac:dyDescent="0.25">
      <c r="A236" s="40">
        <v>321</v>
      </c>
      <c r="B236" s="41"/>
      <c r="C236" s="42"/>
      <c r="D236" s="43" t="s">
        <v>40</v>
      </c>
      <c r="E236" s="134">
        <f t="shared" ref="E236:G236" si="132">SUM(E237:E240)</f>
        <v>0</v>
      </c>
      <c r="F236" s="44">
        <f t="shared" si="132"/>
        <v>0</v>
      </c>
      <c r="G236" s="134">
        <f t="shared" si="132"/>
        <v>0</v>
      </c>
      <c r="H236" s="146">
        <v>0</v>
      </c>
      <c r="I236" s="146">
        <v>0</v>
      </c>
    </row>
    <row r="237" spans="1:9" x14ac:dyDescent="0.25">
      <c r="A237" s="37">
        <v>3211</v>
      </c>
      <c r="B237" s="38"/>
      <c r="C237" s="39"/>
      <c r="D237" s="36" t="s">
        <v>57</v>
      </c>
      <c r="E237" s="122"/>
      <c r="F237" s="10"/>
      <c r="G237" s="122"/>
      <c r="H237" s="147">
        <v>0</v>
      </c>
      <c r="I237" s="147">
        <v>0</v>
      </c>
    </row>
    <row r="238" spans="1:9" ht="25.5" x14ac:dyDescent="0.25">
      <c r="A238" s="37">
        <v>3212</v>
      </c>
      <c r="B238" s="38"/>
      <c r="C238" s="39"/>
      <c r="D238" s="36" t="s">
        <v>58</v>
      </c>
      <c r="E238" s="122"/>
      <c r="F238" s="10"/>
      <c r="G238" s="122"/>
      <c r="H238" s="147">
        <v>0</v>
      </c>
      <c r="I238" s="147">
        <v>0</v>
      </c>
    </row>
    <row r="239" spans="1:9" x14ac:dyDescent="0.25">
      <c r="A239" s="37">
        <v>3213</v>
      </c>
      <c r="B239" s="38"/>
      <c r="C239" s="39"/>
      <c r="D239" s="36" t="s">
        <v>59</v>
      </c>
      <c r="E239" s="122"/>
      <c r="F239" s="10"/>
      <c r="G239" s="122"/>
      <c r="H239" s="147">
        <v>0</v>
      </c>
      <c r="I239" s="147">
        <v>0</v>
      </c>
    </row>
    <row r="240" spans="1:9" ht="25.5" x14ac:dyDescent="0.25">
      <c r="A240" s="37">
        <v>3214</v>
      </c>
      <c r="B240" s="38"/>
      <c r="C240" s="39"/>
      <c r="D240" s="36" t="s">
        <v>60</v>
      </c>
      <c r="E240" s="122"/>
      <c r="F240" s="10"/>
      <c r="G240" s="122"/>
      <c r="H240" s="147">
        <v>0</v>
      </c>
      <c r="I240" s="147">
        <v>0</v>
      </c>
    </row>
    <row r="241" spans="1:9" x14ac:dyDescent="0.25">
      <c r="A241" s="40">
        <v>322</v>
      </c>
      <c r="B241" s="41"/>
      <c r="C241" s="42"/>
      <c r="D241" s="43" t="s">
        <v>41</v>
      </c>
      <c r="E241" s="134">
        <f t="shared" ref="E241:G241" si="133">SUM(E242:E248)</f>
        <v>298.33000000000004</v>
      </c>
      <c r="F241" s="44">
        <f t="shared" si="133"/>
        <v>0</v>
      </c>
      <c r="G241" s="134">
        <f t="shared" si="133"/>
        <v>0</v>
      </c>
      <c r="H241" s="146">
        <v>0</v>
      </c>
      <c r="I241" s="146">
        <f>(G241/E241)*100</f>
        <v>0</v>
      </c>
    </row>
    <row r="242" spans="1:9" ht="25.5" x14ac:dyDescent="0.25">
      <c r="A242" s="37">
        <v>3221</v>
      </c>
      <c r="B242" s="38"/>
      <c r="C242" s="39"/>
      <c r="D242" s="36" t="s">
        <v>61</v>
      </c>
      <c r="E242" s="122">
        <v>71.75</v>
      </c>
      <c r="F242" s="10"/>
      <c r="G242" s="122"/>
      <c r="H242" s="147" t="e">
        <f>(G242/F242)*100</f>
        <v>#DIV/0!</v>
      </c>
      <c r="I242" s="147">
        <f t="shared" ref="I242:I243" si="134">(G242/E242)*100</f>
        <v>0</v>
      </c>
    </row>
    <row r="243" spans="1:9" x14ac:dyDescent="0.25">
      <c r="A243" s="37">
        <v>3222</v>
      </c>
      <c r="B243" s="38"/>
      <c r="C243" s="39"/>
      <c r="D243" s="36" t="s">
        <v>62</v>
      </c>
      <c r="E243" s="122">
        <v>226.58</v>
      </c>
      <c r="F243" s="10"/>
      <c r="G243" s="122"/>
      <c r="H243" s="147" t="e">
        <f>(G243/F243)*100</f>
        <v>#DIV/0!</v>
      </c>
      <c r="I243" s="147">
        <f t="shared" si="134"/>
        <v>0</v>
      </c>
    </row>
    <row r="244" spans="1:9" x14ac:dyDescent="0.25">
      <c r="A244" s="37">
        <v>3223</v>
      </c>
      <c r="B244" s="38"/>
      <c r="C244" s="39"/>
      <c r="D244" s="36" t="s">
        <v>63</v>
      </c>
      <c r="E244" s="122"/>
      <c r="F244" s="10"/>
      <c r="G244" s="122"/>
      <c r="H244" s="147">
        <v>0</v>
      </c>
      <c r="I244" s="147">
        <v>0</v>
      </c>
    </row>
    <row r="245" spans="1:9" ht="25.5" x14ac:dyDescent="0.25">
      <c r="A245" s="37">
        <v>3224</v>
      </c>
      <c r="B245" s="38"/>
      <c r="C245" s="39"/>
      <c r="D245" s="36" t="s">
        <v>64</v>
      </c>
      <c r="E245" s="122"/>
      <c r="F245" s="10"/>
      <c r="G245" s="122"/>
      <c r="H245" s="147">
        <v>0</v>
      </c>
      <c r="I245" s="147">
        <v>0</v>
      </c>
    </row>
    <row r="246" spans="1:9" x14ac:dyDescent="0.25">
      <c r="A246" s="37">
        <v>3225</v>
      </c>
      <c r="B246" s="38"/>
      <c r="C246" s="39"/>
      <c r="D246" s="36" t="s">
        <v>65</v>
      </c>
      <c r="E246" s="122"/>
      <c r="F246" s="10"/>
      <c r="G246" s="122"/>
      <c r="H246" s="147">
        <v>0</v>
      </c>
      <c r="I246" s="147">
        <v>0</v>
      </c>
    </row>
    <row r="247" spans="1:9" ht="25.5" x14ac:dyDescent="0.25">
      <c r="A247" s="37">
        <v>3226</v>
      </c>
      <c r="B247" s="38"/>
      <c r="C247" s="39"/>
      <c r="D247" s="36" t="s">
        <v>66</v>
      </c>
      <c r="E247" s="122"/>
      <c r="F247" s="10"/>
      <c r="G247" s="122"/>
      <c r="H247" s="147">
        <v>0</v>
      </c>
      <c r="I247" s="147">
        <v>0</v>
      </c>
    </row>
    <row r="248" spans="1:9" ht="25.5" x14ac:dyDescent="0.25">
      <c r="A248" s="37">
        <v>3227</v>
      </c>
      <c r="B248" s="38"/>
      <c r="C248" s="39"/>
      <c r="D248" s="36" t="s">
        <v>67</v>
      </c>
      <c r="E248" s="122"/>
      <c r="F248" s="10"/>
      <c r="G248" s="122"/>
      <c r="H248" s="147">
        <v>0</v>
      </c>
      <c r="I248" s="147">
        <v>0</v>
      </c>
    </row>
    <row r="249" spans="1:9" x14ac:dyDescent="0.25">
      <c r="A249" s="40">
        <v>323</v>
      </c>
      <c r="B249" s="41"/>
      <c r="C249" s="42"/>
      <c r="D249" s="43" t="s">
        <v>42</v>
      </c>
      <c r="E249" s="134">
        <f t="shared" ref="E249:G249" si="135">SUM(E250:E258)</f>
        <v>0</v>
      </c>
      <c r="F249" s="44">
        <f t="shared" si="135"/>
        <v>0</v>
      </c>
      <c r="G249" s="134">
        <f t="shared" si="135"/>
        <v>0</v>
      </c>
      <c r="H249" s="146">
        <v>0</v>
      </c>
      <c r="I249" s="146">
        <v>0</v>
      </c>
    </row>
    <row r="250" spans="1:9" x14ac:dyDescent="0.25">
      <c r="A250" s="37">
        <v>3231</v>
      </c>
      <c r="B250" s="38"/>
      <c r="C250" s="39"/>
      <c r="D250" s="36" t="s">
        <v>68</v>
      </c>
      <c r="E250" s="122"/>
      <c r="F250" s="10"/>
      <c r="G250" s="122"/>
      <c r="H250" s="147">
        <v>0</v>
      </c>
      <c r="I250" s="147">
        <v>0</v>
      </c>
    </row>
    <row r="251" spans="1:9" ht="25.5" x14ac:dyDescent="0.25">
      <c r="A251" s="37">
        <v>3232</v>
      </c>
      <c r="B251" s="38"/>
      <c r="C251" s="39"/>
      <c r="D251" s="36" t="s">
        <v>69</v>
      </c>
      <c r="E251" s="122"/>
      <c r="F251" s="10"/>
      <c r="G251" s="122"/>
      <c r="H251" s="147">
        <v>0</v>
      </c>
      <c r="I251" s="147">
        <v>0</v>
      </c>
    </row>
    <row r="252" spans="1:9" x14ac:dyDescent="0.25">
      <c r="A252" s="37">
        <v>3233</v>
      </c>
      <c r="B252" s="38"/>
      <c r="C252" s="39"/>
      <c r="D252" s="36" t="s">
        <v>70</v>
      </c>
      <c r="E252" s="122"/>
      <c r="F252" s="10"/>
      <c r="G252" s="122"/>
      <c r="H252" s="147">
        <v>0</v>
      </c>
      <c r="I252" s="147">
        <v>0</v>
      </c>
    </row>
    <row r="253" spans="1:9" x14ac:dyDescent="0.25">
      <c r="A253" s="37">
        <v>3234</v>
      </c>
      <c r="B253" s="38"/>
      <c r="C253" s="39"/>
      <c r="D253" s="36" t="s">
        <v>71</v>
      </c>
      <c r="E253" s="122"/>
      <c r="F253" s="10"/>
      <c r="G253" s="122"/>
      <c r="H253" s="147">
        <v>0</v>
      </c>
      <c r="I253" s="147">
        <v>0</v>
      </c>
    </row>
    <row r="254" spans="1:9" x14ac:dyDescent="0.25">
      <c r="A254" s="37">
        <v>3235</v>
      </c>
      <c r="B254" s="38"/>
      <c r="C254" s="39"/>
      <c r="D254" s="36" t="s">
        <v>72</v>
      </c>
      <c r="E254" s="122"/>
      <c r="F254" s="10"/>
      <c r="G254" s="122"/>
      <c r="H254" s="147">
        <v>0</v>
      </c>
      <c r="I254" s="147">
        <v>0</v>
      </c>
    </row>
    <row r="255" spans="1:9" x14ac:dyDescent="0.25">
      <c r="A255" s="37">
        <v>3236</v>
      </c>
      <c r="B255" s="38"/>
      <c r="C255" s="39"/>
      <c r="D255" s="36" t="s">
        <v>73</v>
      </c>
      <c r="E255" s="122"/>
      <c r="F255" s="10"/>
      <c r="G255" s="122"/>
      <c r="H255" s="147">
        <v>0</v>
      </c>
      <c r="I255" s="147">
        <v>0</v>
      </c>
    </row>
    <row r="256" spans="1:9" x14ac:dyDescent="0.25">
      <c r="A256" s="37">
        <v>3237</v>
      </c>
      <c r="B256" s="38"/>
      <c r="C256" s="39"/>
      <c r="D256" s="36" t="s">
        <v>74</v>
      </c>
      <c r="E256" s="122"/>
      <c r="F256" s="10"/>
      <c r="G256" s="122"/>
      <c r="H256" s="147">
        <v>0</v>
      </c>
      <c r="I256" s="147">
        <v>0</v>
      </c>
    </row>
    <row r="257" spans="1:9" x14ac:dyDescent="0.25">
      <c r="A257" s="37">
        <v>3238</v>
      </c>
      <c r="B257" s="38"/>
      <c r="C257" s="39"/>
      <c r="D257" s="36" t="s">
        <v>75</v>
      </c>
      <c r="E257" s="122"/>
      <c r="F257" s="10"/>
      <c r="G257" s="122"/>
      <c r="H257" s="147">
        <v>0</v>
      </c>
      <c r="I257" s="147">
        <v>0</v>
      </c>
    </row>
    <row r="258" spans="1:9" x14ac:dyDescent="0.25">
      <c r="A258" s="37">
        <v>3239</v>
      </c>
      <c r="B258" s="38"/>
      <c r="C258" s="39"/>
      <c r="D258" s="36" t="s">
        <v>76</v>
      </c>
      <c r="E258" s="122"/>
      <c r="F258" s="10"/>
      <c r="G258" s="122"/>
      <c r="H258" s="147">
        <v>0</v>
      </c>
      <c r="I258" s="147">
        <v>0</v>
      </c>
    </row>
    <row r="259" spans="1:9" ht="25.5" x14ac:dyDescent="0.25">
      <c r="A259" s="40">
        <v>324</v>
      </c>
      <c r="B259" s="41"/>
      <c r="C259" s="42"/>
      <c r="D259" s="43" t="s">
        <v>77</v>
      </c>
      <c r="E259" s="134"/>
      <c r="F259" s="44"/>
      <c r="G259" s="134"/>
      <c r="H259" s="146">
        <v>0</v>
      </c>
      <c r="I259" s="146">
        <v>0</v>
      </c>
    </row>
    <row r="260" spans="1:9" ht="25.5" x14ac:dyDescent="0.25">
      <c r="A260" s="40">
        <v>329</v>
      </c>
      <c r="B260" s="41"/>
      <c r="C260" s="42"/>
      <c r="D260" s="43" t="s">
        <v>78</v>
      </c>
      <c r="E260" s="134">
        <f t="shared" ref="E260:G260" si="136">SUM(E261:E267)</f>
        <v>219.29</v>
      </c>
      <c r="F260" s="44">
        <f t="shared" si="136"/>
        <v>0</v>
      </c>
      <c r="G260" s="134">
        <f t="shared" si="136"/>
        <v>0</v>
      </c>
      <c r="H260" s="146">
        <v>0</v>
      </c>
      <c r="I260" s="146">
        <f>(G260/E260)*100</f>
        <v>0</v>
      </c>
    </row>
    <row r="261" spans="1:9" ht="38.25" x14ac:dyDescent="0.25">
      <c r="A261" s="37">
        <v>3291</v>
      </c>
      <c r="B261" s="38"/>
      <c r="C261" s="39"/>
      <c r="D261" s="36" t="s">
        <v>79</v>
      </c>
      <c r="E261" s="122"/>
      <c r="F261" s="10"/>
      <c r="G261" s="122"/>
      <c r="H261" s="147">
        <v>0</v>
      </c>
      <c r="I261" s="147">
        <v>0</v>
      </c>
    </row>
    <row r="262" spans="1:9" x14ac:dyDescent="0.25">
      <c r="A262" s="37">
        <v>3292</v>
      </c>
      <c r="B262" s="38"/>
      <c r="C262" s="39"/>
      <c r="D262" s="36" t="s">
        <v>80</v>
      </c>
      <c r="E262" s="122"/>
      <c r="F262" s="10"/>
      <c r="G262" s="122"/>
      <c r="H262" s="147">
        <v>0</v>
      </c>
      <c r="I262" s="147">
        <v>0</v>
      </c>
    </row>
    <row r="263" spans="1:9" x14ac:dyDescent="0.25">
      <c r="A263" s="37">
        <v>3293</v>
      </c>
      <c r="B263" s="38"/>
      <c r="C263" s="39"/>
      <c r="D263" s="36" t="s">
        <v>81</v>
      </c>
      <c r="E263" s="122"/>
      <c r="F263" s="10"/>
      <c r="G263" s="122"/>
      <c r="H263" s="147">
        <v>0</v>
      </c>
      <c r="I263" s="147">
        <v>0</v>
      </c>
    </row>
    <row r="264" spans="1:9" x14ac:dyDescent="0.25">
      <c r="A264" s="37">
        <v>3294</v>
      </c>
      <c r="B264" s="38"/>
      <c r="C264" s="39"/>
      <c r="D264" s="36" t="s">
        <v>82</v>
      </c>
      <c r="E264" s="122"/>
      <c r="F264" s="10"/>
      <c r="G264" s="122"/>
      <c r="H264" s="147">
        <v>0</v>
      </c>
      <c r="I264" s="147">
        <v>0</v>
      </c>
    </row>
    <row r="265" spans="1:9" x14ac:dyDescent="0.25">
      <c r="A265" s="37">
        <v>3295</v>
      </c>
      <c r="B265" s="38"/>
      <c r="C265" s="39"/>
      <c r="D265" s="36" t="s">
        <v>83</v>
      </c>
      <c r="E265" s="122"/>
      <c r="F265" s="10"/>
      <c r="G265" s="122"/>
      <c r="H265" s="147">
        <v>0</v>
      </c>
      <c r="I265" s="147">
        <v>0</v>
      </c>
    </row>
    <row r="266" spans="1:9" x14ac:dyDescent="0.25">
      <c r="A266" s="37">
        <v>3296</v>
      </c>
      <c r="B266" s="38"/>
      <c r="C266" s="39"/>
      <c r="D266" s="36" t="s">
        <v>84</v>
      </c>
      <c r="E266" s="122"/>
      <c r="F266" s="10"/>
      <c r="G266" s="122"/>
      <c r="H266" s="147">
        <v>0</v>
      </c>
      <c r="I266" s="147">
        <v>0</v>
      </c>
    </row>
    <row r="267" spans="1:9" ht="25.5" x14ac:dyDescent="0.25">
      <c r="A267" s="37">
        <v>3299</v>
      </c>
      <c r="B267" s="38"/>
      <c r="C267" s="39"/>
      <c r="D267" s="36" t="s">
        <v>43</v>
      </c>
      <c r="E267" s="122">
        <v>219.29</v>
      </c>
      <c r="F267" s="10"/>
      <c r="G267" s="122"/>
      <c r="H267" s="147" t="e">
        <f>(G267/F267)*100</f>
        <v>#DIV/0!</v>
      </c>
      <c r="I267" s="147">
        <f t="shared" ref="I267" si="137">(G267/E267)*100</f>
        <v>0</v>
      </c>
    </row>
    <row r="268" spans="1:9" x14ac:dyDescent="0.25">
      <c r="A268" s="37"/>
      <c r="B268" s="38"/>
      <c r="C268" s="39"/>
      <c r="D268" s="36"/>
      <c r="E268" s="122"/>
      <c r="F268" s="10"/>
      <c r="G268" s="122"/>
      <c r="H268" s="147">
        <v>0</v>
      </c>
      <c r="I268" s="147">
        <v>0</v>
      </c>
    </row>
    <row r="269" spans="1:9" x14ac:dyDescent="0.25">
      <c r="A269" s="37"/>
      <c r="B269" s="38"/>
      <c r="C269" s="39"/>
      <c r="D269" s="36"/>
      <c r="E269" s="122"/>
      <c r="F269" s="10"/>
      <c r="G269" s="122"/>
      <c r="H269" s="147"/>
      <c r="I269" s="10"/>
    </row>
    <row r="270" spans="1:9" x14ac:dyDescent="0.25">
      <c r="A270" s="37"/>
      <c r="B270" s="38"/>
      <c r="C270" s="39"/>
      <c r="D270" s="55" t="s">
        <v>96</v>
      </c>
      <c r="E270" s="135">
        <f>E224</f>
        <v>517.62</v>
      </c>
      <c r="F270" s="56">
        <f>F225</f>
        <v>0</v>
      </c>
      <c r="G270" s="135">
        <f>G225</f>
        <v>0</v>
      </c>
      <c r="H270" s="148">
        <v>0</v>
      </c>
      <c r="I270" s="148">
        <f>(G270/E270)*100</f>
        <v>0</v>
      </c>
    </row>
    <row r="271" spans="1:9" x14ac:dyDescent="0.25">
      <c r="A271" s="37"/>
      <c r="B271" s="38"/>
      <c r="C271" s="39"/>
      <c r="D271" s="36"/>
      <c r="E271" s="10"/>
      <c r="F271" s="10"/>
      <c r="G271" s="10"/>
      <c r="H271" s="10"/>
      <c r="I271" s="10"/>
    </row>
    <row r="272" spans="1:9" ht="25.5" x14ac:dyDescent="0.25">
      <c r="A272" s="208" t="s">
        <v>25</v>
      </c>
      <c r="B272" s="214"/>
      <c r="C272" s="215"/>
      <c r="D272" s="20" t="s">
        <v>26</v>
      </c>
      <c r="E272" s="20" t="s">
        <v>190</v>
      </c>
      <c r="F272" s="21" t="s">
        <v>97</v>
      </c>
      <c r="G272" s="20" t="s">
        <v>191</v>
      </c>
      <c r="H272" s="137" t="s">
        <v>192</v>
      </c>
      <c r="I272" s="137" t="s">
        <v>193</v>
      </c>
    </row>
    <row r="273" spans="1:9" ht="24.75" customHeight="1" x14ac:dyDescent="0.25">
      <c r="A273" s="211" t="s">
        <v>122</v>
      </c>
      <c r="B273" s="212"/>
      <c r="C273" s="213"/>
      <c r="D273" s="23" t="s">
        <v>160</v>
      </c>
      <c r="E273" s="10"/>
      <c r="F273" s="10"/>
      <c r="G273" s="10"/>
      <c r="H273" s="10"/>
      <c r="I273" s="10"/>
    </row>
    <row r="274" spans="1:9" ht="25.5" customHeight="1" x14ac:dyDescent="0.25">
      <c r="A274" s="211" t="s">
        <v>158</v>
      </c>
      <c r="B274" s="212"/>
      <c r="C274" s="213"/>
      <c r="D274" s="23" t="s">
        <v>161</v>
      </c>
      <c r="E274" s="10"/>
      <c r="F274" s="10"/>
      <c r="G274" s="10"/>
      <c r="H274" s="10"/>
      <c r="I274" s="10"/>
    </row>
    <row r="275" spans="1:9" ht="15" customHeight="1" x14ac:dyDescent="0.25">
      <c r="A275" s="202" t="s">
        <v>125</v>
      </c>
      <c r="B275" s="203"/>
      <c r="C275" s="204"/>
      <c r="D275" s="35" t="s">
        <v>34</v>
      </c>
      <c r="E275" s="10"/>
      <c r="F275" s="10"/>
      <c r="G275" s="10"/>
      <c r="H275" s="10"/>
      <c r="I275" s="10"/>
    </row>
    <row r="276" spans="1:9" x14ac:dyDescent="0.25">
      <c r="A276" s="205">
        <v>3</v>
      </c>
      <c r="B276" s="206"/>
      <c r="C276" s="207"/>
      <c r="D276" s="53" t="s">
        <v>21</v>
      </c>
      <c r="E276" s="118">
        <f>SUM(E277+E287)</f>
        <v>68429.37999999999</v>
      </c>
      <c r="F276" s="54">
        <f t="shared" ref="F276" si="138">SUM(F277+F287)</f>
        <v>94000</v>
      </c>
      <c r="G276" s="118">
        <f t="shared" ref="G276" si="139">SUM(G277+G287)</f>
        <v>93919.549999999988</v>
      </c>
      <c r="H276" s="138">
        <f>(G276/F276)*100</f>
        <v>99.914414893617007</v>
      </c>
      <c r="I276" s="138">
        <f>(G276/E276)*100</f>
        <v>137.25033019442819</v>
      </c>
    </row>
    <row r="277" spans="1:9" x14ac:dyDescent="0.25">
      <c r="A277" s="193">
        <v>31</v>
      </c>
      <c r="B277" s="194"/>
      <c r="C277" s="195"/>
      <c r="D277" s="45" t="s">
        <v>22</v>
      </c>
      <c r="E277" s="126">
        <f>SUM(E278+E282+E284)</f>
        <v>65015.45</v>
      </c>
      <c r="F277" s="46">
        <f>SUM(F278+F282+F284)</f>
        <v>90710</v>
      </c>
      <c r="G277" s="126">
        <f>SUM(G278+G282+G284)</f>
        <v>90682.849999999991</v>
      </c>
      <c r="H277" s="145">
        <f>(G277/F277)*100</f>
        <v>99.970069452100091</v>
      </c>
      <c r="I277" s="145">
        <f>(G277/E277)*100</f>
        <v>139.47892385579118</v>
      </c>
    </row>
    <row r="278" spans="1:9" ht="15" customHeight="1" x14ac:dyDescent="0.25">
      <c r="A278" s="40">
        <v>311</v>
      </c>
      <c r="B278" s="41"/>
      <c r="C278" s="42"/>
      <c r="D278" s="43" t="s">
        <v>38</v>
      </c>
      <c r="E278" s="134">
        <f t="shared" ref="E278:G278" si="140">SUM(E279:E281)</f>
        <v>54521.14</v>
      </c>
      <c r="F278" s="44">
        <f t="shared" ref="F278" si="141">SUM(F279:F281)</f>
        <v>74950</v>
      </c>
      <c r="G278" s="134">
        <f t="shared" si="140"/>
        <v>74527.5</v>
      </c>
      <c r="H278" s="146">
        <f>(G278/F278)*100</f>
        <v>99.43629086057372</v>
      </c>
      <c r="I278" s="146">
        <f>(G278/E278)*100</f>
        <v>136.69468393360813</v>
      </c>
    </row>
    <row r="279" spans="1:9" x14ac:dyDescent="0.25">
      <c r="A279" s="37">
        <v>3111</v>
      </c>
      <c r="B279" s="38"/>
      <c r="C279" s="39"/>
      <c r="D279" s="36" t="s">
        <v>50</v>
      </c>
      <c r="E279" s="122">
        <v>54521.14</v>
      </c>
      <c r="F279" s="10">
        <v>74950</v>
      </c>
      <c r="G279" s="122">
        <v>74527.5</v>
      </c>
      <c r="H279" s="147">
        <f t="shared" ref="H279" si="142">(G279/F279)*100</f>
        <v>99.43629086057372</v>
      </c>
      <c r="I279" s="147">
        <f t="shared" ref="I279" si="143">(G279/E279)*100</f>
        <v>136.69468393360813</v>
      </c>
    </row>
    <row r="280" spans="1:9" x14ac:dyDescent="0.25">
      <c r="A280" s="37">
        <v>3113</v>
      </c>
      <c r="B280" s="38"/>
      <c r="C280" s="39"/>
      <c r="D280" s="36" t="s">
        <v>51</v>
      </c>
      <c r="E280" s="122"/>
      <c r="F280" s="10"/>
      <c r="G280" s="122"/>
      <c r="H280" s="147">
        <v>0</v>
      </c>
      <c r="I280" s="147">
        <v>0</v>
      </c>
    </row>
    <row r="281" spans="1:9" x14ac:dyDescent="0.25">
      <c r="A281" s="37">
        <v>3114</v>
      </c>
      <c r="B281" s="38"/>
      <c r="C281" s="39"/>
      <c r="D281" s="36" t="s">
        <v>52</v>
      </c>
      <c r="E281" s="122"/>
      <c r="F281" s="10"/>
      <c r="G281" s="122"/>
      <c r="H281" s="147">
        <v>0</v>
      </c>
      <c r="I281" s="147">
        <v>0</v>
      </c>
    </row>
    <row r="282" spans="1:9" x14ac:dyDescent="0.25">
      <c r="A282" s="40">
        <v>312</v>
      </c>
      <c r="B282" s="41"/>
      <c r="C282" s="42"/>
      <c r="D282" s="43" t="s">
        <v>53</v>
      </c>
      <c r="E282" s="134">
        <f t="shared" ref="E282:G282" si="144">SUM(E283)</f>
        <v>2556.75</v>
      </c>
      <c r="F282" s="44">
        <f t="shared" si="144"/>
        <v>2800</v>
      </c>
      <c r="G282" s="134">
        <f t="shared" si="144"/>
        <v>3264.4</v>
      </c>
      <c r="H282" s="146">
        <f>(G282/F282)*100</f>
        <v>116.58571428571429</v>
      </c>
      <c r="I282" s="146">
        <f>(G282/E282)*100</f>
        <v>127.67771585020044</v>
      </c>
    </row>
    <row r="283" spans="1:9" x14ac:dyDescent="0.25">
      <c r="A283" s="37">
        <v>3121</v>
      </c>
      <c r="B283" s="38"/>
      <c r="C283" s="39"/>
      <c r="D283" s="36" t="s">
        <v>54</v>
      </c>
      <c r="E283" s="122">
        <v>2556.75</v>
      </c>
      <c r="F283" s="10">
        <v>2800</v>
      </c>
      <c r="G283" s="122">
        <v>3264.4</v>
      </c>
      <c r="H283" s="147">
        <f>(G283/F283)*100</f>
        <v>116.58571428571429</v>
      </c>
      <c r="I283" s="147">
        <f t="shared" ref="I283" si="145">(G283/E283)*100</f>
        <v>127.67771585020044</v>
      </c>
    </row>
    <row r="284" spans="1:9" x14ac:dyDescent="0.25">
      <c r="A284" s="40">
        <v>313</v>
      </c>
      <c r="B284" s="41"/>
      <c r="C284" s="42"/>
      <c r="D284" s="43" t="s">
        <v>39</v>
      </c>
      <c r="E284" s="134">
        <f t="shared" ref="E284:G284" si="146">SUM(E285:E286)</f>
        <v>7937.56</v>
      </c>
      <c r="F284" s="44">
        <f t="shared" ref="F284" si="147">SUM(F285:F286)</f>
        <v>12960</v>
      </c>
      <c r="G284" s="134">
        <f t="shared" si="146"/>
        <v>12890.95</v>
      </c>
      <c r="H284" s="146">
        <f>(G284/F284)*100</f>
        <v>99.46720679012347</v>
      </c>
      <c r="I284" s="146">
        <f>(G284/E284)*100</f>
        <v>162.40444166721261</v>
      </c>
    </row>
    <row r="285" spans="1:9" x14ac:dyDescent="0.25">
      <c r="A285" s="37">
        <v>3131</v>
      </c>
      <c r="B285" s="38"/>
      <c r="C285" s="39"/>
      <c r="D285" s="36" t="s">
        <v>55</v>
      </c>
      <c r="E285" s="122"/>
      <c r="F285" s="10"/>
      <c r="G285" s="122"/>
      <c r="H285" s="147">
        <v>0</v>
      </c>
      <c r="I285" s="147">
        <v>0</v>
      </c>
    </row>
    <row r="286" spans="1:9" ht="25.5" x14ac:dyDescent="0.25">
      <c r="A286" s="37">
        <v>3132</v>
      </c>
      <c r="B286" s="38"/>
      <c r="C286" s="39"/>
      <c r="D286" s="36" t="s">
        <v>56</v>
      </c>
      <c r="E286" s="122">
        <v>7937.56</v>
      </c>
      <c r="F286" s="10">
        <v>12960</v>
      </c>
      <c r="G286" s="122">
        <v>12890.95</v>
      </c>
      <c r="H286" s="147">
        <f t="shared" ref="H286" si="148">(G286/F286)*100</f>
        <v>99.46720679012347</v>
      </c>
      <c r="I286" s="147">
        <f t="shared" ref="I286" si="149">(G286/E286)*100</f>
        <v>162.40444166721261</v>
      </c>
    </row>
    <row r="287" spans="1:9" x14ac:dyDescent="0.25">
      <c r="A287" s="193">
        <v>32</v>
      </c>
      <c r="B287" s="194"/>
      <c r="C287" s="195"/>
      <c r="D287" s="45" t="s">
        <v>27</v>
      </c>
      <c r="E287" s="126">
        <f>SUM(E288+E293+E301+E311+E313)</f>
        <v>3413.93</v>
      </c>
      <c r="F287" s="46">
        <f>SUM(F288+F293+F301+F311+F313)</f>
        <v>3290</v>
      </c>
      <c r="G287" s="126">
        <f>SUM(G288+G293+G301+G311+G313)</f>
        <v>3236.7</v>
      </c>
      <c r="H287" s="145">
        <f>(G287/F287)*100</f>
        <v>98.379939209726444</v>
      </c>
      <c r="I287" s="145">
        <f>(G287/E287)*100</f>
        <v>94.808622320902884</v>
      </c>
    </row>
    <row r="288" spans="1:9" x14ac:dyDescent="0.25">
      <c r="A288" s="40">
        <v>321</v>
      </c>
      <c r="B288" s="41"/>
      <c r="C288" s="42"/>
      <c r="D288" s="43" t="s">
        <v>40</v>
      </c>
      <c r="E288" s="134">
        <f t="shared" ref="E288:G288" si="150">SUM(E289:E292)</f>
        <v>188.1</v>
      </c>
      <c r="F288" s="44">
        <f t="shared" ref="F288" si="151">SUM(F289:F292)</f>
        <v>10</v>
      </c>
      <c r="G288" s="134">
        <f t="shared" si="150"/>
        <v>9.41</v>
      </c>
      <c r="H288" s="146">
        <f>(G288/F288)*100</f>
        <v>94.100000000000009</v>
      </c>
      <c r="I288" s="146">
        <f>(G288/E288)*100</f>
        <v>5.0026581605528975</v>
      </c>
    </row>
    <row r="289" spans="1:9" x14ac:dyDescent="0.25">
      <c r="A289" s="37">
        <v>3211</v>
      </c>
      <c r="B289" s="38"/>
      <c r="C289" s="39"/>
      <c r="D289" s="36" t="s">
        <v>57</v>
      </c>
      <c r="E289" s="122"/>
      <c r="F289" s="10"/>
      <c r="G289" s="122"/>
      <c r="H289" s="147">
        <v>0</v>
      </c>
      <c r="I289" s="147">
        <v>0</v>
      </c>
    </row>
    <row r="290" spans="1:9" ht="25.5" x14ac:dyDescent="0.25">
      <c r="A290" s="37">
        <v>3212</v>
      </c>
      <c r="B290" s="38"/>
      <c r="C290" s="39"/>
      <c r="D290" s="36" t="s">
        <v>58</v>
      </c>
      <c r="E290" s="122">
        <v>188.1</v>
      </c>
      <c r="F290" s="10">
        <v>10</v>
      </c>
      <c r="G290" s="122">
        <v>9.41</v>
      </c>
      <c r="H290" s="147">
        <f t="shared" ref="H290" si="152">(G290/F290)*100</f>
        <v>94.100000000000009</v>
      </c>
      <c r="I290" s="147">
        <f t="shared" ref="I290" si="153">(G290/E290)*100</f>
        <v>5.0026581605528975</v>
      </c>
    </row>
    <row r="291" spans="1:9" x14ac:dyDescent="0.25">
      <c r="A291" s="37">
        <v>3213</v>
      </c>
      <c r="B291" s="38"/>
      <c r="C291" s="39"/>
      <c r="D291" s="36" t="s">
        <v>59</v>
      </c>
      <c r="E291" s="122"/>
      <c r="F291" s="10"/>
      <c r="G291" s="122"/>
      <c r="H291" s="147">
        <v>0</v>
      </c>
      <c r="I291" s="147">
        <v>0</v>
      </c>
    </row>
    <row r="292" spans="1:9" ht="25.5" x14ac:dyDescent="0.25">
      <c r="A292" s="37">
        <v>3214</v>
      </c>
      <c r="B292" s="38"/>
      <c r="C292" s="39"/>
      <c r="D292" s="36" t="s">
        <v>60</v>
      </c>
      <c r="E292" s="122"/>
      <c r="F292" s="10"/>
      <c r="G292" s="122"/>
      <c r="H292" s="147">
        <v>0</v>
      </c>
      <c r="I292" s="147">
        <v>0</v>
      </c>
    </row>
    <row r="293" spans="1:9" x14ac:dyDescent="0.25">
      <c r="A293" s="40">
        <v>322</v>
      </c>
      <c r="B293" s="41"/>
      <c r="C293" s="42"/>
      <c r="D293" s="43" t="s">
        <v>41</v>
      </c>
      <c r="E293" s="134">
        <f t="shared" ref="E293:G293" si="154">SUM(E294:E300)</f>
        <v>2705.36</v>
      </c>
      <c r="F293" s="44">
        <f t="shared" si="154"/>
        <v>3075</v>
      </c>
      <c r="G293" s="134">
        <f t="shared" si="154"/>
        <v>3022.67</v>
      </c>
      <c r="H293" s="146">
        <f>(G293/F293)*100</f>
        <v>98.29821138211382</v>
      </c>
      <c r="I293" s="146">
        <f>(G293/E293)*100</f>
        <v>111.72893810805216</v>
      </c>
    </row>
    <row r="294" spans="1:9" ht="25.5" x14ac:dyDescent="0.25">
      <c r="A294" s="37">
        <v>3221</v>
      </c>
      <c r="B294" s="38"/>
      <c r="C294" s="39"/>
      <c r="D294" s="36" t="s">
        <v>61</v>
      </c>
      <c r="E294" s="122">
        <v>929.8</v>
      </c>
      <c r="F294" s="10">
        <v>1400</v>
      </c>
      <c r="G294" s="122">
        <v>1337.84</v>
      </c>
      <c r="H294" s="147">
        <f t="shared" ref="H294:H300" si="155">(G294/F294)*100</f>
        <v>95.559999999999988</v>
      </c>
      <c r="I294" s="147">
        <f t="shared" ref="I294:I300" si="156">(G294/E294)*100</f>
        <v>143.88470638847065</v>
      </c>
    </row>
    <row r="295" spans="1:9" x14ac:dyDescent="0.25">
      <c r="A295" s="37">
        <v>3222</v>
      </c>
      <c r="B295" s="38"/>
      <c r="C295" s="39"/>
      <c r="D295" s="36" t="s">
        <v>62</v>
      </c>
      <c r="E295" s="122">
        <v>1323.66</v>
      </c>
      <c r="F295" s="10">
        <v>1520</v>
      </c>
      <c r="G295" s="122">
        <v>1534.29</v>
      </c>
      <c r="H295" s="147">
        <f t="shared" si="155"/>
        <v>100.94013157894737</v>
      </c>
      <c r="I295" s="147">
        <f t="shared" si="156"/>
        <v>115.91269661393409</v>
      </c>
    </row>
    <row r="296" spans="1:9" x14ac:dyDescent="0.25">
      <c r="A296" s="37">
        <v>3223</v>
      </c>
      <c r="B296" s="38"/>
      <c r="C296" s="39"/>
      <c r="D296" s="36" t="s">
        <v>63</v>
      </c>
      <c r="E296" s="122"/>
      <c r="F296" s="10"/>
      <c r="G296" s="122"/>
      <c r="H296" s="147">
        <v>0</v>
      </c>
      <c r="I296" s="147">
        <v>0</v>
      </c>
    </row>
    <row r="297" spans="1:9" ht="25.5" x14ac:dyDescent="0.25">
      <c r="A297" s="37">
        <v>3224</v>
      </c>
      <c r="B297" s="38"/>
      <c r="C297" s="39"/>
      <c r="D297" s="36" t="s">
        <v>64</v>
      </c>
      <c r="E297" s="122"/>
      <c r="F297" s="10"/>
      <c r="G297" s="122"/>
      <c r="H297" s="147">
        <v>0</v>
      </c>
      <c r="I297" s="147">
        <v>0</v>
      </c>
    </row>
    <row r="298" spans="1:9" x14ac:dyDescent="0.25">
      <c r="A298" s="37">
        <v>3225</v>
      </c>
      <c r="B298" s="38"/>
      <c r="C298" s="39"/>
      <c r="D298" s="36" t="s">
        <v>65</v>
      </c>
      <c r="E298" s="122">
        <v>428.34</v>
      </c>
      <c r="F298" s="10">
        <v>65</v>
      </c>
      <c r="G298" s="122">
        <v>63.6</v>
      </c>
      <c r="H298" s="147">
        <f t="shared" si="155"/>
        <v>97.846153846153854</v>
      </c>
      <c r="I298" s="147">
        <f t="shared" si="156"/>
        <v>14.848017929682031</v>
      </c>
    </row>
    <row r="299" spans="1:9" ht="25.5" x14ac:dyDescent="0.25">
      <c r="A299" s="37">
        <v>3226</v>
      </c>
      <c r="B299" s="38"/>
      <c r="C299" s="39"/>
      <c r="D299" s="36" t="s">
        <v>66</v>
      </c>
      <c r="E299" s="122"/>
      <c r="F299" s="10"/>
      <c r="G299" s="122"/>
      <c r="H299" s="147">
        <v>0</v>
      </c>
      <c r="I299" s="147">
        <v>0</v>
      </c>
    </row>
    <row r="300" spans="1:9" ht="25.5" x14ac:dyDescent="0.25">
      <c r="A300" s="37">
        <v>3227</v>
      </c>
      <c r="B300" s="38"/>
      <c r="C300" s="39"/>
      <c r="D300" s="36" t="s">
        <v>67</v>
      </c>
      <c r="E300" s="122">
        <v>23.56</v>
      </c>
      <c r="F300" s="10">
        <v>90</v>
      </c>
      <c r="G300" s="122">
        <v>86.94</v>
      </c>
      <c r="H300" s="147">
        <f t="shared" si="155"/>
        <v>96.6</v>
      </c>
      <c r="I300" s="147">
        <f t="shared" si="156"/>
        <v>369.01528013582345</v>
      </c>
    </row>
    <row r="301" spans="1:9" x14ac:dyDescent="0.25">
      <c r="A301" s="40">
        <v>323</v>
      </c>
      <c r="B301" s="41"/>
      <c r="C301" s="42"/>
      <c r="D301" s="43" t="s">
        <v>42</v>
      </c>
      <c r="E301" s="134">
        <f t="shared" ref="E301:G301" si="157">SUM(E302:E310)</f>
        <v>446.14</v>
      </c>
      <c r="F301" s="44">
        <f t="shared" ref="F301" si="158">SUM(F302:F310)</f>
        <v>205</v>
      </c>
      <c r="G301" s="134">
        <f t="shared" si="157"/>
        <v>204.62</v>
      </c>
      <c r="H301" s="146">
        <f>(G301/F301)*100</f>
        <v>99.814634146341461</v>
      </c>
      <c r="I301" s="146">
        <f>(G301/E301)*100</f>
        <v>45.864526830143006</v>
      </c>
    </row>
    <row r="302" spans="1:9" x14ac:dyDescent="0.25">
      <c r="A302" s="37">
        <v>3231</v>
      </c>
      <c r="B302" s="38"/>
      <c r="C302" s="39"/>
      <c r="D302" s="36" t="s">
        <v>68</v>
      </c>
      <c r="E302" s="122"/>
      <c r="F302" s="10"/>
      <c r="G302" s="122"/>
      <c r="H302" s="147">
        <v>0</v>
      </c>
      <c r="I302" s="147">
        <v>0</v>
      </c>
    </row>
    <row r="303" spans="1:9" ht="25.5" x14ac:dyDescent="0.25">
      <c r="A303" s="37">
        <v>3232</v>
      </c>
      <c r="B303" s="38"/>
      <c r="C303" s="39"/>
      <c r="D303" s="36" t="s">
        <v>69</v>
      </c>
      <c r="E303" s="122"/>
      <c r="F303" s="10"/>
      <c r="G303" s="122"/>
      <c r="H303" s="147">
        <v>0</v>
      </c>
      <c r="I303" s="147">
        <v>0</v>
      </c>
    </row>
    <row r="304" spans="1:9" x14ac:dyDescent="0.25">
      <c r="A304" s="37">
        <v>3233</v>
      </c>
      <c r="B304" s="38"/>
      <c r="C304" s="39"/>
      <c r="D304" s="36" t="s">
        <v>70</v>
      </c>
      <c r="E304" s="122"/>
      <c r="F304" s="10"/>
      <c r="G304" s="122"/>
      <c r="H304" s="147">
        <v>0</v>
      </c>
      <c r="I304" s="147">
        <v>0</v>
      </c>
    </row>
    <row r="305" spans="1:9" x14ac:dyDescent="0.25">
      <c r="A305" s="37">
        <v>3234</v>
      </c>
      <c r="B305" s="38"/>
      <c r="C305" s="39"/>
      <c r="D305" s="36" t="s">
        <v>71</v>
      </c>
      <c r="E305" s="122">
        <v>211.55</v>
      </c>
      <c r="F305" s="10">
        <v>110</v>
      </c>
      <c r="G305" s="122">
        <v>112.71</v>
      </c>
      <c r="H305" s="147">
        <f t="shared" ref="H305:H310" si="159">(G305/F305)*100</f>
        <v>102.46363636363635</v>
      </c>
      <c r="I305" s="147">
        <f t="shared" ref="I305:I310" si="160">(G305/E305)*100</f>
        <v>53.278184826282192</v>
      </c>
    </row>
    <row r="306" spans="1:9" x14ac:dyDescent="0.25">
      <c r="A306" s="37">
        <v>3235</v>
      </c>
      <c r="B306" s="38"/>
      <c r="C306" s="39"/>
      <c r="D306" s="36" t="s">
        <v>72</v>
      </c>
      <c r="E306" s="122"/>
      <c r="F306" s="10"/>
      <c r="G306" s="122"/>
      <c r="H306" s="147">
        <v>0</v>
      </c>
      <c r="I306" s="147">
        <v>0</v>
      </c>
    </row>
    <row r="307" spans="1:9" x14ac:dyDescent="0.25">
      <c r="A307" s="37">
        <v>3236</v>
      </c>
      <c r="B307" s="38"/>
      <c r="C307" s="39"/>
      <c r="D307" s="36" t="s">
        <v>73</v>
      </c>
      <c r="E307" s="122">
        <v>90.25</v>
      </c>
      <c r="F307" s="10">
        <v>45</v>
      </c>
      <c r="G307" s="122">
        <v>43.8</v>
      </c>
      <c r="H307" s="147">
        <f t="shared" si="159"/>
        <v>97.333333333333329</v>
      </c>
      <c r="I307" s="147">
        <f t="shared" si="160"/>
        <v>48.531855955678665</v>
      </c>
    </row>
    <row r="308" spans="1:9" x14ac:dyDescent="0.25">
      <c r="A308" s="37">
        <v>3237</v>
      </c>
      <c r="B308" s="38"/>
      <c r="C308" s="39"/>
      <c r="D308" s="36" t="s">
        <v>74</v>
      </c>
      <c r="E308" s="122"/>
      <c r="F308" s="10"/>
      <c r="G308" s="122"/>
      <c r="H308" s="147">
        <v>0</v>
      </c>
      <c r="I308" s="147">
        <v>0</v>
      </c>
    </row>
    <row r="309" spans="1:9" x14ac:dyDescent="0.25">
      <c r="A309" s="37">
        <v>3238</v>
      </c>
      <c r="B309" s="38"/>
      <c r="C309" s="39"/>
      <c r="D309" s="36" t="s">
        <v>75</v>
      </c>
      <c r="E309" s="122"/>
      <c r="F309" s="10"/>
      <c r="G309" s="122"/>
      <c r="H309" s="147" t="e">
        <f t="shared" si="159"/>
        <v>#DIV/0!</v>
      </c>
      <c r="I309" s="147">
        <v>0</v>
      </c>
    </row>
    <row r="310" spans="1:9" x14ac:dyDescent="0.25">
      <c r="A310" s="37">
        <v>3239</v>
      </c>
      <c r="B310" s="38"/>
      <c r="C310" s="39"/>
      <c r="D310" s="36" t="s">
        <v>76</v>
      </c>
      <c r="E310" s="122">
        <v>144.34</v>
      </c>
      <c r="F310" s="10">
        <v>50</v>
      </c>
      <c r="G310" s="122">
        <v>48.11</v>
      </c>
      <c r="H310" s="147">
        <f t="shared" si="159"/>
        <v>96.22</v>
      </c>
      <c r="I310" s="147">
        <f t="shared" si="160"/>
        <v>33.331023971179157</v>
      </c>
    </row>
    <row r="311" spans="1:9" ht="25.5" x14ac:dyDescent="0.25">
      <c r="A311" s="40">
        <v>324</v>
      </c>
      <c r="B311" s="41"/>
      <c r="C311" s="42"/>
      <c r="D311" s="43" t="s">
        <v>77</v>
      </c>
      <c r="E311" s="134">
        <f>SUM(E312)</f>
        <v>0</v>
      </c>
      <c r="F311" s="44">
        <f t="shared" ref="F311:G311" si="161">SUM(F312)</f>
        <v>0</v>
      </c>
      <c r="G311" s="134">
        <f t="shared" si="161"/>
        <v>0</v>
      </c>
      <c r="H311" s="146">
        <v>0</v>
      </c>
      <c r="I311" s="146">
        <v>0</v>
      </c>
    </row>
    <row r="312" spans="1:9" ht="25.5" x14ac:dyDescent="0.25">
      <c r="A312" s="37">
        <v>3241</v>
      </c>
      <c r="B312" s="38"/>
      <c r="C312" s="39"/>
      <c r="D312" s="36" t="s">
        <v>99</v>
      </c>
      <c r="E312" s="122"/>
      <c r="F312" s="10"/>
      <c r="G312" s="122"/>
      <c r="H312" s="147">
        <v>0</v>
      </c>
      <c r="I312" s="147">
        <v>0</v>
      </c>
    </row>
    <row r="313" spans="1:9" ht="25.5" x14ac:dyDescent="0.25">
      <c r="A313" s="40">
        <v>329</v>
      </c>
      <c r="B313" s="41"/>
      <c r="C313" s="42"/>
      <c r="D313" s="43" t="s">
        <v>78</v>
      </c>
      <c r="E313" s="134">
        <f t="shared" ref="E313:G313" si="162">SUM(E314:E320)</f>
        <v>74.33</v>
      </c>
      <c r="F313" s="44">
        <f t="shared" ref="F313" si="163">SUM(F314:F320)</f>
        <v>0</v>
      </c>
      <c r="G313" s="134">
        <f t="shared" si="162"/>
        <v>0</v>
      </c>
      <c r="H313" s="146" t="e">
        <f>(G313/F313)*100</f>
        <v>#DIV/0!</v>
      </c>
      <c r="I313" s="146">
        <f>(G313/E313)*100</f>
        <v>0</v>
      </c>
    </row>
    <row r="314" spans="1:9" ht="38.25" x14ac:dyDescent="0.25">
      <c r="A314" s="37">
        <v>3291</v>
      </c>
      <c r="B314" s="38"/>
      <c r="C314" s="39"/>
      <c r="D314" s="36" t="s">
        <v>79</v>
      </c>
      <c r="E314" s="122"/>
      <c r="F314" s="10"/>
      <c r="G314" s="122"/>
      <c r="H314" s="147">
        <v>0</v>
      </c>
      <c r="I314" s="147">
        <v>0</v>
      </c>
    </row>
    <row r="315" spans="1:9" x14ac:dyDescent="0.25">
      <c r="A315" s="37">
        <v>3292</v>
      </c>
      <c r="B315" s="38"/>
      <c r="C315" s="39"/>
      <c r="D315" s="36" t="s">
        <v>80</v>
      </c>
      <c r="E315" s="122"/>
      <c r="F315" s="10"/>
      <c r="G315" s="122"/>
      <c r="H315" s="147">
        <v>0</v>
      </c>
      <c r="I315" s="147">
        <v>0</v>
      </c>
    </row>
    <row r="316" spans="1:9" x14ac:dyDescent="0.25">
      <c r="A316" s="37">
        <v>3293</v>
      </c>
      <c r="B316" s="38"/>
      <c r="C316" s="39"/>
      <c r="D316" s="36" t="s">
        <v>81</v>
      </c>
      <c r="E316" s="122"/>
      <c r="F316" s="10"/>
      <c r="G316" s="122"/>
      <c r="H316" s="147">
        <v>0</v>
      </c>
      <c r="I316" s="147">
        <v>0</v>
      </c>
    </row>
    <row r="317" spans="1:9" x14ac:dyDescent="0.25">
      <c r="A317" s="37">
        <v>3294</v>
      </c>
      <c r="B317" s="38"/>
      <c r="C317" s="39"/>
      <c r="D317" s="36" t="s">
        <v>82</v>
      </c>
      <c r="E317" s="122"/>
      <c r="F317" s="10"/>
      <c r="G317" s="122"/>
      <c r="H317" s="147">
        <v>0</v>
      </c>
      <c r="I317" s="147">
        <v>0</v>
      </c>
    </row>
    <row r="318" spans="1:9" x14ac:dyDescent="0.25">
      <c r="A318" s="37">
        <v>3295</v>
      </c>
      <c r="B318" s="38"/>
      <c r="C318" s="39"/>
      <c r="D318" s="36" t="s">
        <v>83</v>
      </c>
      <c r="E318" s="122"/>
      <c r="F318" s="10"/>
      <c r="G318" s="122"/>
      <c r="H318" s="147">
        <v>0</v>
      </c>
      <c r="I318" s="147">
        <v>0</v>
      </c>
    </row>
    <row r="319" spans="1:9" x14ac:dyDescent="0.25">
      <c r="A319" s="37">
        <v>3296</v>
      </c>
      <c r="B319" s="38"/>
      <c r="C319" s="39"/>
      <c r="D319" s="36" t="s">
        <v>84</v>
      </c>
      <c r="E319" s="122"/>
      <c r="F319" s="10"/>
      <c r="G319" s="122"/>
      <c r="H319" s="147">
        <v>0</v>
      </c>
      <c r="I319" s="147">
        <v>0</v>
      </c>
    </row>
    <row r="320" spans="1:9" ht="25.5" x14ac:dyDescent="0.25">
      <c r="A320" s="37">
        <v>3299</v>
      </c>
      <c r="B320" s="38"/>
      <c r="C320" s="39"/>
      <c r="D320" s="36" t="s">
        <v>43</v>
      </c>
      <c r="E320" s="122">
        <v>74.33</v>
      </c>
      <c r="F320" s="10"/>
      <c r="G320" s="122"/>
      <c r="H320" s="147">
        <v>0</v>
      </c>
      <c r="I320" s="147">
        <f t="shared" ref="I320" si="164">(G320/E320)*100</f>
        <v>0</v>
      </c>
    </row>
    <row r="321" spans="1:9" ht="38.25" x14ac:dyDescent="0.25">
      <c r="A321" s="50">
        <v>4</v>
      </c>
      <c r="B321" s="51"/>
      <c r="C321" s="52"/>
      <c r="D321" s="53" t="s">
        <v>36</v>
      </c>
      <c r="E321" s="118">
        <f t="shared" ref="E321:G322" si="165">SUM(E322)</f>
        <v>0</v>
      </c>
      <c r="F321" s="54">
        <f t="shared" si="165"/>
        <v>0</v>
      </c>
      <c r="G321" s="118">
        <f t="shared" si="165"/>
        <v>0</v>
      </c>
      <c r="H321" s="138">
        <v>0</v>
      </c>
      <c r="I321" s="138">
        <v>0</v>
      </c>
    </row>
    <row r="322" spans="1:9" ht="38.25" x14ac:dyDescent="0.25">
      <c r="A322" s="47">
        <v>42</v>
      </c>
      <c r="B322" s="48"/>
      <c r="C322" s="49"/>
      <c r="D322" s="45" t="s">
        <v>36</v>
      </c>
      <c r="E322" s="126">
        <f t="shared" si="165"/>
        <v>0</v>
      </c>
      <c r="F322" s="46">
        <f t="shared" si="165"/>
        <v>0</v>
      </c>
      <c r="G322" s="126">
        <f t="shared" si="165"/>
        <v>0</v>
      </c>
      <c r="H322" s="145">
        <v>0</v>
      </c>
      <c r="I322" s="145">
        <v>0</v>
      </c>
    </row>
    <row r="323" spans="1:9" x14ac:dyDescent="0.25">
      <c r="A323" s="40">
        <v>422</v>
      </c>
      <c r="B323" s="41"/>
      <c r="C323" s="42"/>
      <c r="D323" s="43" t="s">
        <v>48</v>
      </c>
      <c r="E323" s="134">
        <f t="shared" ref="E323:G323" si="166">SUM(E324:E329)</f>
        <v>0</v>
      </c>
      <c r="F323" s="44">
        <f t="shared" ref="F323" si="167">SUM(F324:F329)</f>
        <v>0</v>
      </c>
      <c r="G323" s="134">
        <f t="shared" si="166"/>
        <v>0</v>
      </c>
      <c r="H323" s="146">
        <v>0</v>
      </c>
      <c r="I323" s="146">
        <v>0</v>
      </c>
    </row>
    <row r="324" spans="1:9" x14ac:dyDescent="0.25">
      <c r="A324" s="37">
        <v>4221</v>
      </c>
      <c r="B324" s="38"/>
      <c r="C324" s="39"/>
      <c r="D324" s="36" t="s">
        <v>89</v>
      </c>
      <c r="E324" s="122"/>
      <c r="F324" s="10"/>
      <c r="G324" s="122"/>
      <c r="H324" s="147">
        <v>0</v>
      </c>
      <c r="I324" s="147">
        <v>0</v>
      </c>
    </row>
    <row r="325" spans="1:9" x14ac:dyDescent="0.25">
      <c r="A325" s="37">
        <v>4222</v>
      </c>
      <c r="B325" s="38"/>
      <c r="C325" s="39"/>
      <c r="D325" s="36" t="s">
        <v>90</v>
      </c>
      <c r="E325" s="122"/>
      <c r="F325" s="10"/>
      <c r="G325" s="122"/>
      <c r="H325" s="147">
        <v>0</v>
      </c>
      <c r="I325" s="147">
        <v>0</v>
      </c>
    </row>
    <row r="326" spans="1:9" x14ac:dyDescent="0.25">
      <c r="A326" s="37">
        <v>4223</v>
      </c>
      <c r="B326" s="38"/>
      <c r="C326" s="39"/>
      <c r="D326" s="36" t="s">
        <v>91</v>
      </c>
      <c r="E326" s="122"/>
      <c r="F326" s="10"/>
      <c r="G326" s="122"/>
      <c r="H326" s="147">
        <v>0</v>
      </c>
      <c r="I326" s="147">
        <v>0</v>
      </c>
    </row>
    <row r="327" spans="1:9" x14ac:dyDescent="0.25">
      <c r="A327" s="37">
        <v>4225</v>
      </c>
      <c r="B327" s="38"/>
      <c r="C327" s="39"/>
      <c r="D327" s="36" t="s">
        <v>92</v>
      </c>
      <c r="E327" s="122"/>
      <c r="F327" s="10"/>
      <c r="G327" s="122"/>
      <c r="H327" s="147">
        <v>0</v>
      </c>
      <c r="I327" s="147">
        <v>0</v>
      </c>
    </row>
    <row r="328" spans="1:9" x14ac:dyDescent="0.25">
      <c r="A328" s="37">
        <v>4226</v>
      </c>
      <c r="B328" s="38"/>
      <c r="C328" s="39"/>
      <c r="D328" s="36" t="s">
        <v>93</v>
      </c>
      <c r="E328" s="122"/>
      <c r="F328" s="10"/>
      <c r="G328" s="122"/>
      <c r="H328" s="147">
        <v>0</v>
      </c>
      <c r="I328" s="147">
        <v>0</v>
      </c>
    </row>
    <row r="329" spans="1:9" ht="25.5" x14ac:dyDescent="0.25">
      <c r="A329" s="37">
        <v>4227</v>
      </c>
      <c r="B329" s="38"/>
      <c r="C329" s="39"/>
      <c r="D329" s="36" t="s">
        <v>94</v>
      </c>
      <c r="E329" s="122"/>
      <c r="F329" s="10"/>
      <c r="G329" s="122"/>
      <c r="H329" s="147">
        <v>0</v>
      </c>
      <c r="I329" s="147">
        <v>0</v>
      </c>
    </row>
    <row r="330" spans="1:9" ht="25.5" x14ac:dyDescent="0.25">
      <c r="A330" s="40">
        <v>424</v>
      </c>
      <c r="B330" s="41"/>
      <c r="C330" s="42"/>
      <c r="D330" s="43" t="s">
        <v>49</v>
      </c>
      <c r="E330" s="134">
        <f t="shared" ref="E330:G330" si="168">SUM(E331)</f>
        <v>0</v>
      </c>
      <c r="F330" s="44">
        <f t="shared" si="168"/>
        <v>0</v>
      </c>
      <c r="G330" s="134">
        <f t="shared" si="168"/>
        <v>0</v>
      </c>
      <c r="H330" s="146">
        <v>0</v>
      </c>
      <c r="I330" s="146">
        <v>0</v>
      </c>
    </row>
    <row r="331" spans="1:9" x14ac:dyDescent="0.25">
      <c r="A331" s="37">
        <v>4241</v>
      </c>
      <c r="B331" s="38"/>
      <c r="C331" s="39"/>
      <c r="D331" s="36" t="s">
        <v>95</v>
      </c>
      <c r="E331" s="122"/>
      <c r="F331" s="10"/>
      <c r="G331" s="122"/>
      <c r="H331" s="147">
        <v>0</v>
      </c>
      <c r="I331" s="147">
        <v>0</v>
      </c>
    </row>
    <row r="332" spans="1:9" ht="15.75" customHeight="1" x14ac:dyDescent="0.25">
      <c r="A332" s="202" t="s">
        <v>134</v>
      </c>
      <c r="B332" s="203"/>
      <c r="C332" s="204"/>
      <c r="D332" s="35" t="s">
        <v>35</v>
      </c>
      <c r="E332" s="122"/>
      <c r="F332" s="10"/>
      <c r="G332" s="122"/>
      <c r="H332" s="10"/>
      <c r="I332" s="10"/>
    </row>
    <row r="333" spans="1:9" x14ac:dyDescent="0.25">
      <c r="A333" s="205">
        <v>3</v>
      </c>
      <c r="B333" s="206"/>
      <c r="C333" s="207"/>
      <c r="D333" s="53" t="s">
        <v>21</v>
      </c>
      <c r="E333" s="118">
        <f>SUM(E334+E344)</f>
        <v>23191.72</v>
      </c>
      <c r="F333" s="54">
        <f t="shared" ref="F333:G333" si="169">SUM(F334+F344)</f>
        <v>24650</v>
      </c>
      <c r="G333" s="118">
        <f t="shared" si="169"/>
        <v>24013.78</v>
      </c>
      <c r="H333" s="138">
        <f>(G333/F333)*100</f>
        <v>97.418985801217033</v>
      </c>
      <c r="I333" s="138">
        <f>(G333/E333)*100</f>
        <v>103.54462713416683</v>
      </c>
    </row>
    <row r="334" spans="1:9" x14ac:dyDescent="0.25">
      <c r="A334" s="193">
        <v>31</v>
      </c>
      <c r="B334" s="194"/>
      <c r="C334" s="195"/>
      <c r="D334" s="45" t="s">
        <v>22</v>
      </c>
      <c r="E334" s="126">
        <f>SUM(E335+E339+E341)</f>
        <v>7456.1</v>
      </c>
      <c r="F334" s="46">
        <f>SUM(F335+F339+F341)</f>
        <v>7650</v>
      </c>
      <c r="G334" s="126">
        <f>SUM(G335+G339+G341)</f>
        <v>7635.2</v>
      </c>
      <c r="H334" s="145">
        <f>(G334/F334)*100</f>
        <v>99.806535947712419</v>
      </c>
      <c r="I334" s="145">
        <f>(G334/E334)*100</f>
        <v>102.40206005820735</v>
      </c>
    </row>
    <row r="335" spans="1:9" x14ac:dyDescent="0.25">
      <c r="A335" s="40">
        <v>311</v>
      </c>
      <c r="B335" s="41"/>
      <c r="C335" s="42"/>
      <c r="D335" s="43" t="s">
        <v>38</v>
      </c>
      <c r="E335" s="134">
        <f t="shared" ref="E335:G335" si="170">SUM(E336:E338)</f>
        <v>7456.1</v>
      </c>
      <c r="F335" s="44">
        <f t="shared" ref="F335" si="171">SUM(F336:F338)</f>
        <v>7650</v>
      </c>
      <c r="G335" s="134">
        <f t="shared" si="170"/>
        <v>7635.2</v>
      </c>
      <c r="H335" s="146">
        <f>(G335/F335)*100</f>
        <v>99.806535947712419</v>
      </c>
      <c r="I335" s="146">
        <f>(G335/E335)*100</f>
        <v>102.40206005820735</v>
      </c>
    </row>
    <row r="336" spans="1:9" x14ac:dyDescent="0.25">
      <c r="A336" s="37">
        <v>3111</v>
      </c>
      <c r="B336" s="38"/>
      <c r="C336" s="39"/>
      <c r="D336" s="36" t="s">
        <v>50</v>
      </c>
      <c r="E336" s="122">
        <v>7456.1</v>
      </c>
      <c r="F336" s="10">
        <v>7650</v>
      </c>
      <c r="G336" s="122">
        <v>7635.2</v>
      </c>
      <c r="H336" s="147">
        <f t="shared" ref="H336" si="172">(G336/F336)*100</f>
        <v>99.806535947712419</v>
      </c>
      <c r="I336" s="147">
        <f t="shared" ref="I336" si="173">(G336/E336)*100</f>
        <v>102.40206005820735</v>
      </c>
    </row>
    <row r="337" spans="1:9" x14ac:dyDescent="0.25">
      <c r="A337" s="37">
        <v>3113</v>
      </c>
      <c r="B337" s="38"/>
      <c r="C337" s="39"/>
      <c r="D337" s="36" t="s">
        <v>51</v>
      </c>
      <c r="E337" s="122"/>
      <c r="F337" s="10"/>
      <c r="G337" s="122"/>
      <c r="H337" s="147">
        <v>0</v>
      </c>
      <c r="I337" s="147">
        <v>0</v>
      </c>
    </row>
    <row r="338" spans="1:9" x14ac:dyDescent="0.25">
      <c r="A338" s="37">
        <v>3114</v>
      </c>
      <c r="B338" s="38"/>
      <c r="C338" s="39"/>
      <c r="D338" s="36" t="s">
        <v>52</v>
      </c>
      <c r="E338" s="122"/>
      <c r="F338" s="10"/>
      <c r="G338" s="122"/>
      <c r="H338" s="147">
        <v>0</v>
      </c>
      <c r="I338" s="147">
        <v>0</v>
      </c>
    </row>
    <row r="339" spans="1:9" x14ac:dyDescent="0.25">
      <c r="A339" s="40">
        <v>312</v>
      </c>
      <c r="B339" s="41"/>
      <c r="C339" s="42"/>
      <c r="D339" s="43" t="s">
        <v>53</v>
      </c>
      <c r="E339" s="134">
        <f t="shared" ref="E339:G339" si="174">SUM(E340)</f>
        <v>0</v>
      </c>
      <c r="F339" s="44">
        <f t="shared" si="174"/>
        <v>0</v>
      </c>
      <c r="G339" s="134">
        <f t="shared" si="174"/>
        <v>0</v>
      </c>
      <c r="H339" s="146">
        <v>0</v>
      </c>
      <c r="I339" s="146">
        <v>0</v>
      </c>
    </row>
    <row r="340" spans="1:9" x14ac:dyDescent="0.25">
      <c r="A340" s="37">
        <v>3121</v>
      </c>
      <c r="B340" s="38"/>
      <c r="C340" s="39"/>
      <c r="D340" s="36" t="s">
        <v>54</v>
      </c>
      <c r="E340" s="122"/>
      <c r="F340" s="10"/>
      <c r="G340" s="122"/>
      <c r="H340" s="147">
        <v>0</v>
      </c>
      <c r="I340" s="147">
        <v>0</v>
      </c>
    </row>
    <row r="341" spans="1:9" x14ac:dyDescent="0.25">
      <c r="A341" s="40">
        <v>313</v>
      </c>
      <c r="B341" s="41"/>
      <c r="C341" s="42"/>
      <c r="D341" s="43" t="s">
        <v>39</v>
      </c>
      <c r="E341" s="134">
        <f t="shared" ref="E341:G341" si="175">SUM(E342:E343)</f>
        <v>0</v>
      </c>
      <c r="F341" s="44">
        <f t="shared" ref="F341" si="176">SUM(F342:F343)</f>
        <v>0</v>
      </c>
      <c r="G341" s="134">
        <f t="shared" si="175"/>
        <v>0</v>
      </c>
      <c r="H341" s="146">
        <v>0</v>
      </c>
      <c r="I341" s="146">
        <v>0</v>
      </c>
    </row>
    <row r="342" spans="1:9" x14ac:dyDescent="0.25">
      <c r="A342" s="37">
        <v>3131</v>
      </c>
      <c r="B342" s="38"/>
      <c r="C342" s="39"/>
      <c r="D342" s="36" t="s">
        <v>55</v>
      </c>
      <c r="E342" s="122"/>
      <c r="F342" s="10"/>
      <c r="G342" s="122"/>
      <c r="H342" s="147">
        <v>0</v>
      </c>
      <c r="I342" s="147">
        <v>0</v>
      </c>
    </row>
    <row r="343" spans="1:9" ht="25.5" x14ac:dyDescent="0.25">
      <c r="A343" s="37">
        <v>3132</v>
      </c>
      <c r="B343" s="38"/>
      <c r="C343" s="39"/>
      <c r="D343" s="36" t="s">
        <v>56</v>
      </c>
      <c r="E343" s="122"/>
      <c r="F343" s="10"/>
      <c r="G343" s="122"/>
      <c r="H343" s="147">
        <v>0</v>
      </c>
      <c r="I343" s="147">
        <v>0</v>
      </c>
    </row>
    <row r="344" spans="1:9" x14ac:dyDescent="0.25">
      <c r="A344" s="193">
        <v>32</v>
      </c>
      <c r="B344" s="194"/>
      <c r="C344" s="195"/>
      <c r="D344" s="45" t="s">
        <v>27</v>
      </c>
      <c r="E344" s="126">
        <f>SUM(E345+E350)</f>
        <v>15735.62</v>
      </c>
      <c r="F344" s="46">
        <f t="shared" ref="F344" si="177">SUM(F345+F350)</f>
        <v>17000</v>
      </c>
      <c r="G344" s="126">
        <f t="shared" ref="G344" si="178">SUM(G345+G350)</f>
        <v>16378.58</v>
      </c>
      <c r="H344" s="145">
        <f>(G344/F344)*100</f>
        <v>96.344588235294111</v>
      </c>
      <c r="I344" s="145">
        <f>(G344/E344)*100</f>
        <v>104.08601631203599</v>
      </c>
    </row>
    <row r="345" spans="1:9" x14ac:dyDescent="0.25">
      <c r="A345" s="40">
        <v>321</v>
      </c>
      <c r="B345" s="41"/>
      <c r="C345" s="42"/>
      <c r="D345" s="43" t="s">
        <v>40</v>
      </c>
      <c r="E345" s="134">
        <f t="shared" ref="E345:G345" si="179">SUM(E346:E349)</f>
        <v>0</v>
      </c>
      <c r="F345" s="44">
        <f t="shared" ref="F345" si="180">SUM(F346:F349)</f>
        <v>0</v>
      </c>
      <c r="G345" s="134">
        <f t="shared" si="179"/>
        <v>0</v>
      </c>
      <c r="H345" s="44">
        <v>0</v>
      </c>
      <c r="I345" s="146">
        <v>0</v>
      </c>
    </row>
    <row r="346" spans="1:9" x14ac:dyDescent="0.25">
      <c r="A346" s="37">
        <v>3211</v>
      </c>
      <c r="B346" s="38"/>
      <c r="C346" s="39"/>
      <c r="D346" s="36" t="s">
        <v>57</v>
      </c>
      <c r="E346" s="122"/>
      <c r="F346" s="10"/>
      <c r="G346" s="122"/>
      <c r="H346" s="147">
        <v>0</v>
      </c>
      <c r="I346" s="147">
        <v>0</v>
      </c>
    </row>
    <row r="347" spans="1:9" ht="25.5" x14ac:dyDescent="0.25">
      <c r="A347" s="37">
        <v>3212</v>
      </c>
      <c r="B347" s="38"/>
      <c r="C347" s="39"/>
      <c r="D347" s="36" t="s">
        <v>58</v>
      </c>
      <c r="E347" s="122"/>
      <c r="F347" s="10"/>
      <c r="G347" s="122"/>
      <c r="H347" s="147">
        <v>0</v>
      </c>
      <c r="I347" s="147">
        <v>0</v>
      </c>
    </row>
    <row r="348" spans="1:9" x14ac:dyDescent="0.25">
      <c r="A348" s="37">
        <v>3213</v>
      </c>
      <c r="B348" s="38"/>
      <c r="C348" s="39"/>
      <c r="D348" s="36" t="s">
        <v>59</v>
      </c>
      <c r="E348" s="122"/>
      <c r="F348" s="10"/>
      <c r="G348" s="122"/>
      <c r="H348" s="147">
        <v>0</v>
      </c>
      <c r="I348" s="147">
        <v>0</v>
      </c>
    </row>
    <row r="349" spans="1:9" ht="25.5" x14ac:dyDescent="0.25">
      <c r="A349" s="37">
        <v>3214</v>
      </c>
      <c r="B349" s="38"/>
      <c r="C349" s="39"/>
      <c r="D349" s="36" t="s">
        <v>60</v>
      </c>
      <c r="E349" s="122"/>
      <c r="F349" s="10"/>
      <c r="G349" s="122"/>
      <c r="H349" s="147">
        <v>0</v>
      </c>
      <c r="I349" s="147">
        <v>0</v>
      </c>
    </row>
    <row r="350" spans="1:9" x14ac:dyDescent="0.25">
      <c r="A350" s="40">
        <v>322</v>
      </c>
      <c r="B350" s="41"/>
      <c r="C350" s="42"/>
      <c r="D350" s="43" t="s">
        <v>41</v>
      </c>
      <c r="E350" s="134">
        <f t="shared" ref="E350:G350" si="181">SUM(E351:E357)</f>
        <v>15735.62</v>
      </c>
      <c r="F350" s="44">
        <f t="shared" ref="F350" si="182">SUM(F351:F357)</f>
        <v>17000</v>
      </c>
      <c r="G350" s="134">
        <f t="shared" si="181"/>
        <v>16378.58</v>
      </c>
      <c r="H350" s="146">
        <f>(G350/F350)*100</f>
        <v>96.344588235294111</v>
      </c>
      <c r="I350" s="146">
        <f>(G350/E350)*100</f>
        <v>104.08601631203599</v>
      </c>
    </row>
    <row r="351" spans="1:9" ht="25.5" x14ac:dyDescent="0.25">
      <c r="A351" s="37">
        <v>3221</v>
      </c>
      <c r="B351" s="38"/>
      <c r="C351" s="39"/>
      <c r="D351" s="36" t="s">
        <v>61</v>
      </c>
      <c r="E351" s="122"/>
      <c r="F351" s="10"/>
      <c r="G351" s="122"/>
      <c r="H351" s="147">
        <v>0</v>
      </c>
      <c r="I351" s="147">
        <v>0</v>
      </c>
    </row>
    <row r="352" spans="1:9" x14ac:dyDescent="0.25">
      <c r="A352" s="37">
        <v>3222</v>
      </c>
      <c r="B352" s="38"/>
      <c r="C352" s="39"/>
      <c r="D352" s="36" t="s">
        <v>62</v>
      </c>
      <c r="E352" s="122">
        <v>15735.62</v>
      </c>
      <c r="F352" s="10">
        <v>17000</v>
      </c>
      <c r="G352" s="122">
        <v>16378.58</v>
      </c>
      <c r="H352" s="147">
        <f t="shared" ref="H352" si="183">(G352/F352)*100</f>
        <v>96.344588235294111</v>
      </c>
      <c r="I352" s="147">
        <f t="shared" ref="I352" si="184">(G352/E352)*100</f>
        <v>104.08601631203599</v>
      </c>
    </row>
    <row r="353" spans="1:9" x14ac:dyDescent="0.25">
      <c r="A353" s="37">
        <v>3223</v>
      </c>
      <c r="B353" s="38"/>
      <c r="C353" s="39"/>
      <c r="D353" s="36" t="s">
        <v>63</v>
      </c>
      <c r="E353" s="122"/>
      <c r="F353" s="10"/>
      <c r="G353" s="122"/>
      <c r="H353" s="147">
        <v>0</v>
      </c>
      <c r="I353" s="147">
        <v>0</v>
      </c>
    </row>
    <row r="354" spans="1:9" ht="25.5" x14ac:dyDescent="0.25">
      <c r="A354" s="37">
        <v>3224</v>
      </c>
      <c r="B354" s="38"/>
      <c r="C354" s="39"/>
      <c r="D354" s="36" t="s">
        <v>64</v>
      </c>
      <c r="E354" s="122"/>
      <c r="F354" s="10"/>
      <c r="G354" s="122"/>
      <c r="H354" s="147">
        <v>0</v>
      </c>
      <c r="I354" s="147">
        <v>0</v>
      </c>
    </row>
    <row r="355" spans="1:9" x14ac:dyDescent="0.25">
      <c r="A355" s="37">
        <v>3225</v>
      </c>
      <c r="B355" s="38"/>
      <c r="C355" s="39"/>
      <c r="D355" s="36" t="s">
        <v>65</v>
      </c>
      <c r="E355" s="122"/>
      <c r="F355" s="10"/>
      <c r="G355" s="122"/>
      <c r="H355" s="147">
        <v>0</v>
      </c>
      <c r="I355" s="147">
        <v>0</v>
      </c>
    </row>
    <row r="356" spans="1:9" ht="25.5" x14ac:dyDescent="0.25">
      <c r="A356" s="37">
        <v>3226</v>
      </c>
      <c r="B356" s="38"/>
      <c r="C356" s="39"/>
      <c r="D356" s="36" t="s">
        <v>66</v>
      </c>
      <c r="E356" s="122"/>
      <c r="F356" s="10"/>
      <c r="G356" s="122"/>
      <c r="H356" s="147">
        <v>0</v>
      </c>
      <c r="I356" s="147">
        <v>0</v>
      </c>
    </row>
    <row r="357" spans="1:9" ht="25.5" x14ac:dyDescent="0.25">
      <c r="A357" s="37">
        <v>3227</v>
      </c>
      <c r="B357" s="38"/>
      <c r="C357" s="39"/>
      <c r="D357" s="36" t="s">
        <v>67</v>
      </c>
      <c r="E357" s="122"/>
      <c r="F357" s="10"/>
      <c r="G357" s="122"/>
      <c r="H357" s="147">
        <v>0</v>
      </c>
      <c r="I357" s="147">
        <v>0</v>
      </c>
    </row>
    <row r="358" spans="1:9" x14ac:dyDescent="0.25">
      <c r="A358" s="37"/>
      <c r="B358" s="38"/>
      <c r="C358" s="39"/>
      <c r="D358" s="36"/>
      <c r="E358" s="122"/>
      <c r="F358" s="10"/>
      <c r="G358" s="122"/>
      <c r="H358" s="10"/>
      <c r="I358" s="10"/>
    </row>
    <row r="359" spans="1:9" x14ac:dyDescent="0.25">
      <c r="A359" s="37"/>
      <c r="B359" s="38"/>
      <c r="C359" s="39"/>
      <c r="D359" s="55" t="s">
        <v>96</v>
      </c>
      <c r="E359" s="135">
        <f t="shared" ref="E359:G359" si="185">SUM(E276+E333)</f>
        <v>91621.099999999991</v>
      </c>
      <c r="F359" s="56">
        <f t="shared" si="185"/>
        <v>118650</v>
      </c>
      <c r="G359" s="135">
        <f t="shared" si="185"/>
        <v>117933.32999999999</v>
      </c>
      <c r="H359" s="148">
        <f>(G359/F359)*100</f>
        <v>99.395979772439929</v>
      </c>
      <c r="I359" s="148">
        <f>(G359/E359)*100</f>
        <v>128.71852662759997</v>
      </c>
    </row>
    <row r="360" spans="1:9" x14ac:dyDescent="0.25">
      <c r="A360" s="37"/>
      <c r="B360" s="38"/>
      <c r="C360" s="39"/>
      <c r="D360" s="36"/>
      <c r="E360" s="10"/>
      <c r="F360" s="10"/>
      <c r="G360" s="10"/>
      <c r="H360" s="10"/>
      <c r="I360" s="10"/>
    </row>
    <row r="361" spans="1:9" ht="25.5" x14ac:dyDescent="0.25">
      <c r="A361" s="208" t="s">
        <v>25</v>
      </c>
      <c r="B361" s="209"/>
      <c r="C361" s="210"/>
      <c r="D361" s="20" t="s">
        <v>26</v>
      </c>
      <c r="E361" s="20" t="s">
        <v>190</v>
      </c>
      <c r="F361" s="21" t="s">
        <v>97</v>
      </c>
      <c r="G361" s="20" t="s">
        <v>191</v>
      </c>
      <c r="H361" s="137" t="s">
        <v>192</v>
      </c>
      <c r="I361" s="137" t="s">
        <v>193</v>
      </c>
    </row>
    <row r="362" spans="1:9" ht="25.5" x14ac:dyDescent="0.25">
      <c r="A362" s="211" t="s">
        <v>122</v>
      </c>
      <c r="B362" s="212"/>
      <c r="C362" s="213"/>
      <c r="D362" s="23" t="s">
        <v>159</v>
      </c>
      <c r="E362" s="10"/>
      <c r="F362" s="10"/>
      <c r="G362" s="10"/>
      <c r="H362" s="10"/>
      <c r="I362" s="10"/>
    </row>
    <row r="363" spans="1:9" ht="25.5" customHeight="1" x14ac:dyDescent="0.25">
      <c r="A363" s="211" t="s">
        <v>158</v>
      </c>
      <c r="B363" s="212"/>
      <c r="C363" s="213"/>
      <c r="D363" s="23" t="s">
        <v>161</v>
      </c>
      <c r="E363" s="10"/>
      <c r="F363" s="10"/>
      <c r="G363" s="10"/>
      <c r="H363" s="10"/>
      <c r="I363" s="10"/>
    </row>
    <row r="364" spans="1:9" x14ac:dyDescent="0.25">
      <c r="A364" s="202" t="s">
        <v>128</v>
      </c>
      <c r="B364" s="203"/>
      <c r="C364" s="204"/>
      <c r="D364" s="35" t="s">
        <v>98</v>
      </c>
      <c r="E364" s="10"/>
      <c r="F364" s="10"/>
      <c r="G364" s="10"/>
      <c r="H364" s="10"/>
      <c r="I364" s="10"/>
    </row>
    <row r="365" spans="1:9" x14ac:dyDescent="0.25">
      <c r="A365" s="205">
        <v>3</v>
      </c>
      <c r="B365" s="206"/>
      <c r="C365" s="207"/>
      <c r="D365" s="53" t="s">
        <v>21</v>
      </c>
      <c r="E365" s="118">
        <f>SUM(E366+E400+E405)</f>
        <v>25356.36</v>
      </c>
      <c r="F365" s="54">
        <f t="shared" ref="F365" si="186">SUM(F366+F400+F405)</f>
        <v>17815</v>
      </c>
      <c r="G365" s="118">
        <f t="shared" ref="G365" si="187">SUM(G366+G400+G405)</f>
        <v>14909.539999999999</v>
      </c>
      <c r="H365" s="138">
        <f>(G365/F365)*100</f>
        <v>83.690934605669369</v>
      </c>
      <c r="I365" s="138">
        <f>(G365/E365)*100</f>
        <v>58.800001262010795</v>
      </c>
    </row>
    <row r="366" spans="1:9" x14ac:dyDescent="0.25">
      <c r="A366" s="193">
        <v>32</v>
      </c>
      <c r="B366" s="194"/>
      <c r="C366" s="195"/>
      <c r="D366" s="45" t="s">
        <v>27</v>
      </c>
      <c r="E366" s="126">
        <f>SUM(E367+E372+E380+E390+E392)</f>
        <v>25343.16</v>
      </c>
      <c r="F366" s="46">
        <f>SUM(F367+F372+F380+F390+F392)</f>
        <v>17815</v>
      </c>
      <c r="G366" s="126">
        <f>SUM(G367+G372+G380+G390+G392)</f>
        <v>14909.539999999999</v>
      </c>
      <c r="H366" s="145">
        <f>(G366/F366)*100</f>
        <v>83.690934605669369</v>
      </c>
      <c r="I366" s="145">
        <f>(G366/E366)*100</f>
        <v>58.830627277734891</v>
      </c>
    </row>
    <row r="367" spans="1:9" x14ac:dyDescent="0.25">
      <c r="A367" s="40">
        <v>321</v>
      </c>
      <c r="B367" s="41"/>
      <c r="C367" s="42"/>
      <c r="D367" s="43" t="s">
        <v>40</v>
      </c>
      <c r="E367" s="134">
        <f t="shared" ref="E367:G367" si="188">SUM(E368:E371)</f>
        <v>12230.15</v>
      </c>
      <c r="F367" s="44">
        <f t="shared" ref="F367" si="189">SUM(F368:F371)</f>
        <v>10925</v>
      </c>
      <c r="G367" s="134">
        <f t="shared" si="188"/>
        <v>11136.13</v>
      </c>
      <c r="H367" s="146">
        <f>(G367/F367)*100</f>
        <v>101.93254004576657</v>
      </c>
      <c r="I367" s="146">
        <f>(G367/E367)*100</f>
        <v>91.054729500455835</v>
      </c>
    </row>
    <row r="368" spans="1:9" x14ac:dyDescent="0.25">
      <c r="A368" s="37">
        <v>3211</v>
      </c>
      <c r="B368" s="38"/>
      <c r="C368" s="39"/>
      <c r="D368" s="36" t="s">
        <v>57</v>
      </c>
      <c r="E368" s="122">
        <v>195.1</v>
      </c>
      <c r="F368" s="10"/>
      <c r="G368" s="122"/>
      <c r="H368" s="147">
        <v>0</v>
      </c>
      <c r="I368" s="147">
        <v>0</v>
      </c>
    </row>
    <row r="369" spans="1:9" ht="25.5" x14ac:dyDescent="0.25">
      <c r="A369" s="37">
        <v>3212</v>
      </c>
      <c r="B369" s="38"/>
      <c r="C369" s="39"/>
      <c r="D369" s="36" t="s">
        <v>58</v>
      </c>
      <c r="E369" s="122"/>
      <c r="F369" s="10"/>
      <c r="G369" s="122"/>
      <c r="H369" s="147">
        <v>0</v>
      </c>
      <c r="I369" s="147">
        <v>0</v>
      </c>
    </row>
    <row r="370" spans="1:9" x14ac:dyDescent="0.25">
      <c r="A370" s="37">
        <v>3213</v>
      </c>
      <c r="B370" s="38"/>
      <c r="C370" s="39"/>
      <c r="D370" s="36" t="s">
        <v>59</v>
      </c>
      <c r="E370" s="122">
        <v>12035.05</v>
      </c>
      <c r="F370" s="10">
        <v>10925</v>
      </c>
      <c r="G370" s="122">
        <v>11136.13</v>
      </c>
      <c r="H370" s="147">
        <f t="shared" ref="H370" si="190">(G370/F370)*100</f>
        <v>101.93254004576657</v>
      </c>
      <c r="I370" s="147">
        <f t="shared" ref="I370" si="191">(G370/E370)*100</f>
        <v>92.530816240896385</v>
      </c>
    </row>
    <row r="371" spans="1:9" ht="25.5" x14ac:dyDescent="0.25">
      <c r="A371" s="37">
        <v>3214</v>
      </c>
      <c r="B371" s="38"/>
      <c r="C371" s="39"/>
      <c r="D371" s="36" t="s">
        <v>60</v>
      </c>
      <c r="E371" s="122"/>
      <c r="F371" s="10"/>
      <c r="G371" s="122"/>
      <c r="H371" s="147">
        <v>0</v>
      </c>
      <c r="I371" s="147">
        <v>0</v>
      </c>
    </row>
    <row r="372" spans="1:9" x14ac:dyDescent="0.25">
      <c r="A372" s="40">
        <v>322</v>
      </c>
      <c r="B372" s="41"/>
      <c r="C372" s="42"/>
      <c r="D372" s="43" t="s">
        <v>41</v>
      </c>
      <c r="E372" s="134">
        <f t="shared" ref="E372:G372" si="192">SUM(E373:E379)</f>
        <v>385.83</v>
      </c>
      <c r="F372" s="44">
        <f t="shared" ref="F372" si="193">SUM(F373:F379)</f>
        <v>1230</v>
      </c>
      <c r="G372" s="134">
        <f t="shared" si="192"/>
        <v>1231.24</v>
      </c>
      <c r="H372" s="146">
        <f>(G372/F372)*100</f>
        <v>100.10081300813007</v>
      </c>
      <c r="I372" s="146">
        <f>(G372/E372)*100</f>
        <v>319.11463597957652</v>
      </c>
    </row>
    <row r="373" spans="1:9" ht="25.5" x14ac:dyDescent="0.25">
      <c r="A373" s="37">
        <v>3221</v>
      </c>
      <c r="B373" s="38"/>
      <c r="C373" s="39"/>
      <c r="D373" s="36" t="s">
        <v>61</v>
      </c>
      <c r="E373" s="122"/>
      <c r="F373" s="10">
        <v>305</v>
      </c>
      <c r="G373" s="122">
        <v>304.94</v>
      </c>
      <c r="H373" s="147">
        <f t="shared" ref="H373:H379" si="194">(G373/F373)*100</f>
        <v>99.980327868852456</v>
      </c>
      <c r="I373" s="147" t="e">
        <f t="shared" ref="I373:I379" si="195">(G373/E373)*100</f>
        <v>#DIV/0!</v>
      </c>
    </row>
    <row r="374" spans="1:9" x14ac:dyDescent="0.25">
      <c r="A374" s="37">
        <v>3222</v>
      </c>
      <c r="B374" s="38"/>
      <c r="C374" s="39"/>
      <c r="D374" s="36" t="s">
        <v>62</v>
      </c>
      <c r="E374" s="122"/>
      <c r="F374" s="10"/>
      <c r="G374" s="122"/>
      <c r="H374" s="147" t="e">
        <f t="shared" si="194"/>
        <v>#DIV/0!</v>
      </c>
      <c r="I374" s="147" t="e">
        <f t="shared" si="195"/>
        <v>#DIV/0!</v>
      </c>
    </row>
    <row r="375" spans="1:9" x14ac:dyDescent="0.25">
      <c r="A375" s="37">
        <v>3223</v>
      </c>
      <c r="B375" s="38"/>
      <c r="C375" s="39"/>
      <c r="D375" s="36" t="s">
        <v>63</v>
      </c>
      <c r="E375" s="122"/>
      <c r="F375" s="10"/>
      <c r="G375" s="122"/>
      <c r="H375" s="147" t="e">
        <f t="shared" si="194"/>
        <v>#DIV/0!</v>
      </c>
      <c r="I375" s="147" t="e">
        <f t="shared" si="195"/>
        <v>#DIV/0!</v>
      </c>
    </row>
    <row r="376" spans="1:9" ht="25.5" x14ac:dyDescent="0.25">
      <c r="A376" s="37">
        <v>3224</v>
      </c>
      <c r="B376" s="38"/>
      <c r="C376" s="39"/>
      <c r="D376" s="36" t="s">
        <v>64</v>
      </c>
      <c r="E376" s="122"/>
      <c r="F376" s="10">
        <v>725</v>
      </c>
      <c r="G376" s="122">
        <v>725.03</v>
      </c>
      <c r="H376" s="147">
        <f t="shared" si="194"/>
        <v>100.00413793103449</v>
      </c>
      <c r="I376" s="147" t="e">
        <f t="shared" si="195"/>
        <v>#DIV/0!</v>
      </c>
    </row>
    <row r="377" spans="1:9" x14ac:dyDescent="0.25">
      <c r="A377" s="37">
        <v>3225</v>
      </c>
      <c r="B377" s="38"/>
      <c r="C377" s="39"/>
      <c r="D377" s="36" t="s">
        <v>65</v>
      </c>
      <c r="E377" s="122">
        <v>385.83</v>
      </c>
      <c r="F377" s="10">
        <v>200</v>
      </c>
      <c r="G377" s="122">
        <v>201.27</v>
      </c>
      <c r="H377" s="147">
        <f t="shared" si="194"/>
        <v>100.63500000000001</v>
      </c>
      <c r="I377" s="147">
        <f t="shared" si="195"/>
        <v>52.165461472669314</v>
      </c>
    </row>
    <row r="378" spans="1:9" ht="25.5" x14ac:dyDescent="0.25">
      <c r="A378" s="37">
        <v>3226</v>
      </c>
      <c r="B378" s="38"/>
      <c r="C378" s="39"/>
      <c r="D378" s="36" t="s">
        <v>66</v>
      </c>
      <c r="E378" s="122"/>
      <c r="F378" s="10"/>
      <c r="G378" s="122"/>
      <c r="H378" s="147" t="e">
        <f t="shared" si="194"/>
        <v>#DIV/0!</v>
      </c>
      <c r="I378" s="147" t="e">
        <f t="shared" si="195"/>
        <v>#DIV/0!</v>
      </c>
    </row>
    <row r="379" spans="1:9" ht="25.5" x14ac:dyDescent="0.25">
      <c r="A379" s="37">
        <v>3227</v>
      </c>
      <c r="B379" s="38"/>
      <c r="C379" s="39"/>
      <c r="D379" s="36" t="s">
        <v>67</v>
      </c>
      <c r="E379" s="122"/>
      <c r="F379" s="10"/>
      <c r="G379" s="122"/>
      <c r="H379" s="147" t="e">
        <f t="shared" si="194"/>
        <v>#DIV/0!</v>
      </c>
      <c r="I379" s="147" t="e">
        <f t="shared" si="195"/>
        <v>#DIV/0!</v>
      </c>
    </row>
    <row r="380" spans="1:9" x14ac:dyDescent="0.25">
      <c r="A380" s="40">
        <v>323</v>
      </c>
      <c r="B380" s="41"/>
      <c r="C380" s="42"/>
      <c r="D380" s="43" t="s">
        <v>42</v>
      </c>
      <c r="E380" s="134">
        <f t="shared" ref="E380:G380" si="196">SUM(E381:E389)</f>
        <v>0</v>
      </c>
      <c r="F380" s="44">
        <f t="shared" ref="F380" si="197">SUM(F381:F389)</f>
        <v>100</v>
      </c>
      <c r="G380" s="134">
        <f t="shared" si="196"/>
        <v>0</v>
      </c>
      <c r="H380" s="146">
        <f>(G380/F380)*100</f>
        <v>0</v>
      </c>
      <c r="I380" s="146" t="e">
        <f>(G380/E380)*100</f>
        <v>#DIV/0!</v>
      </c>
    </row>
    <row r="381" spans="1:9" x14ac:dyDescent="0.25">
      <c r="A381" s="37">
        <v>3231</v>
      </c>
      <c r="B381" s="38"/>
      <c r="C381" s="39"/>
      <c r="D381" s="36" t="s">
        <v>68</v>
      </c>
      <c r="E381" s="122"/>
      <c r="F381" s="10"/>
      <c r="G381" s="122"/>
      <c r="H381" s="147">
        <v>0</v>
      </c>
      <c r="I381" s="147">
        <v>0</v>
      </c>
    </row>
    <row r="382" spans="1:9" ht="25.5" x14ac:dyDescent="0.25">
      <c r="A382" s="37">
        <v>3232</v>
      </c>
      <c r="B382" s="38"/>
      <c r="C382" s="39"/>
      <c r="D382" s="36" t="s">
        <v>69</v>
      </c>
      <c r="E382" s="122"/>
      <c r="F382" s="10"/>
      <c r="G382" s="122"/>
      <c r="H382" s="147">
        <v>0</v>
      </c>
      <c r="I382" s="147">
        <v>0</v>
      </c>
    </row>
    <row r="383" spans="1:9" x14ac:dyDescent="0.25">
      <c r="A383" s="37">
        <v>3233</v>
      </c>
      <c r="B383" s="38"/>
      <c r="C383" s="39"/>
      <c r="D383" s="36" t="s">
        <v>70</v>
      </c>
      <c r="E383" s="122"/>
      <c r="F383" s="10"/>
      <c r="G383" s="122"/>
      <c r="H383" s="147">
        <v>0</v>
      </c>
      <c r="I383" s="147">
        <v>0</v>
      </c>
    </row>
    <row r="384" spans="1:9" x14ac:dyDescent="0.25">
      <c r="A384" s="37">
        <v>3234</v>
      </c>
      <c r="B384" s="38"/>
      <c r="C384" s="39"/>
      <c r="D384" s="36" t="s">
        <v>71</v>
      </c>
      <c r="E384" s="122"/>
      <c r="F384" s="10"/>
      <c r="G384" s="122"/>
      <c r="H384" s="147">
        <v>0</v>
      </c>
      <c r="I384" s="147">
        <v>0</v>
      </c>
    </row>
    <row r="385" spans="1:9" x14ac:dyDescent="0.25">
      <c r="A385" s="37">
        <v>3235</v>
      </c>
      <c r="B385" s="38"/>
      <c r="C385" s="39"/>
      <c r="D385" s="36" t="s">
        <v>72</v>
      </c>
      <c r="E385" s="122"/>
      <c r="F385" s="10"/>
      <c r="G385" s="122"/>
      <c r="H385" s="147">
        <v>0</v>
      </c>
      <c r="I385" s="147">
        <v>0</v>
      </c>
    </row>
    <row r="386" spans="1:9" x14ac:dyDescent="0.25">
      <c r="A386" s="37">
        <v>3236</v>
      </c>
      <c r="B386" s="38"/>
      <c r="C386" s="39"/>
      <c r="D386" s="36" t="s">
        <v>73</v>
      </c>
      <c r="E386" s="122"/>
      <c r="F386" s="10"/>
      <c r="G386" s="122"/>
      <c r="H386" s="147">
        <v>0</v>
      </c>
      <c r="I386" s="147">
        <v>0</v>
      </c>
    </row>
    <row r="387" spans="1:9" x14ac:dyDescent="0.25">
      <c r="A387" s="37">
        <v>3237</v>
      </c>
      <c r="B387" s="38"/>
      <c r="C387" s="39"/>
      <c r="D387" s="36" t="s">
        <v>74</v>
      </c>
      <c r="E387" s="122"/>
      <c r="F387" s="10">
        <v>100</v>
      </c>
      <c r="G387" s="122">
        <v>0</v>
      </c>
      <c r="H387" s="147">
        <f t="shared" ref="H387" si="198">(G387/F387)*100</f>
        <v>0</v>
      </c>
      <c r="I387" s="147" t="e">
        <f t="shared" ref="I387" si="199">(G387/E387)*100</f>
        <v>#DIV/0!</v>
      </c>
    </row>
    <row r="388" spans="1:9" x14ac:dyDescent="0.25">
      <c r="A388" s="37">
        <v>3238</v>
      </c>
      <c r="B388" s="38"/>
      <c r="C388" s="39"/>
      <c r="D388" s="36" t="s">
        <v>75</v>
      </c>
      <c r="E388" s="122"/>
      <c r="F388" s="10"/>
      <c r="G388" s="122"/>
      <c r="H388" s="147">
        <v>0</v>
      </c>
      <c r="I388" s="147">
        <v>0</v>
      </c>
    </row>
    <row r="389" spans="1:9" x14ac:dyDescent="0.25">
      <c r="A389" s="37">
        <v>3239</v>
      </c>
      <c r="B389" s="38"/>
      <c r="C389" s="39"/>
      <c r="D389" s="36" t="s">
        <v>76</v>
      </c>
      <c r="E389" s="122"/>
      <c r="F389" s="10"/>
      <c r="G389" s="122"/>
      <c r="H389" s="147">
        <v>0</v>
      </c>
      <c r="I389" s="147">
        <v>0</v>
      </c>
    </row>
    <row r="390" spans="1:9" ht="25.5" x14ac:dyDescent="0.25">
      <c r="A390" s="40">
        <v>324</v>
      </c>
      <c r="B390" s="41"/>
      <c r="C390" s="42"/>
      <c r="D390" s="43" t="s">
        <v>77</v>
      </c>
      <c r="E390" s="134">
        <f t="shared" ref="E390:G390" si="200">SUM(E391)</f>
        <v>12700.64</v>
      </c>
      <c r="F390" s="44">
        <f t="shared" si="200"/>
        <v>5360</v>
      </c>
      <c r="G390" s="134">
        <f t="shared" si="200"/>
        <v>2339.48</v>
      </c>
      <c r="H390" s="146">
        <f>(G390/F390)*100</f>
        <v>43.647014925373135</v>
      </c>
      <c r="I390" s="146">
        <f>(G390/E390)*100</f>
        <v>18.420174101462607</v>
      </c>
    </row>
    <row r="391" spans="1:9" ht="25.5" x14ac:dyDescent="0.25">
      <c r="A391" s="37">
        <v>3241</v>
      </c>
      <c r="B391" s="38"/>
      <c r="C391" s="39"/>
      <c r="D391" s="36" t="s">
        <v>99</v>
      </c>
      <c r="E391" s="122">
        <v>12700.64</v>
      </c>
      <c r="F391" s="10">
        <v>5360</v>
      </c>
      <c r="G391" s="122">
        <v>2339.48</v>
      </c>
      <c r="H391" s="147">
        <f t="shared" ref="H391" si="201">(G391/F391)*100</f>
        <v>43.647014925373135</v>
      </c>
      <c r="I391" s="147">
        <f t="shared" ref="I391" si="202">(G391/E391)*100</f>
        <v>18.420174101462607</v>
      </c>
    </row>
    <row r="392" spans="1:9" ht="25.5" x14ac:dyDescent="0.25">
      <c r="A392" s="40">
        <v>329</v>
      </c>
      <c r="B392" s="41"/>
      <c r="C392" s="42"/>
      <c r="D392" s="43" t="s">
        <v>78</v>
      </c>
      <c r="E392" s="134">
        <f t="shared" ref="E392:G392" si="203">SUM(E393:E399)</f>
        <v>26.54</v>
      </c>
      <c r="F392" s="44">
        <f t="shared" ref="F392" si="204">SUM(F393:F399)</f>
        <v>200</v>
      </c>
      <c r="G392" s="134">
        <f t="shared" si="203"/>
        <v>202.69</v>
      </c>
      <c r="H392" s="146">
        <f>(G392/F392)*100</f>
        <v>101.345</v>
      </c>
      <c r="I392" s="146">
        <f>(G392/E392)*100</f>
        <v>763.71514694800305</v>
      </c>
    </row>
    <row r="393" spans="1:9" ht="38.25" x14ac:dyDescent="0.25">
      <c r="A393" s="37">
        <v>3291</v>
      </c>
      <c r="B393" s="38"/>
      <c r="C393" s="39"/>
      <c r="D393" s="36" t="s">
        <v>79</v>
      </c>
      <c r="E393" s="122"/>
      <c r="F393" s="10"/>
      <c r="G393" s="122"/>
      <c r="H393" s="147">
        <v>0</v>
      </c>
      <c r="I393" s="147">
        <v>0</v>
      </c>
    </row>
    <row r="394" spans="1:9" x14ac:dyDescent="0.25">
      <c r="A394" s="37">
        <v>3292</v>
      </c>
      <c r="B394" s="38"/>
      <c r="C394" s="39"/>
      <c r="D394" s="36" t="s">
        <v>80</v>
      </c>
      <c r="E394" s="122"/>
      <c r="F394" s="10">
        <v>200</v>
      </c>
      <c r="G394" s="122">
        <v>202.69</v>
      </c>
      <c r="H394" s="147">
        <f t="shared" ref="H394" si="205">(G394/F394)*100</f>
        <v>101.345</v>
      </c>
      <c r="I394" s="147" t="e">
        <f t="shared" ref="I394" si="206">(G394/E394)*100</f>
        <v>#DIV/0!</v>
      </c>
    </row>
    <row r="395" spans="1:9" x14ac:dyDescent="0.25">
      <c r="A395" s="37">
        <v>3293</v>
      </c>
      <c r="B395" s="38"/>
      <c r="C395" s="39"/>
      <c r="D395" s="36" t="s">
        <v>81</v>
      </c>
      <c r="E395" s="122"/>
      <c r="F395" s="10"/>
      <c r="G395" s="122"/>
      <c r="H395" s="147">
        <v>0</v>
      </c>
      <c r="I395" s="147">
        <v>0</v>
      </c>
    </row>
    <row r="396" spans="1:9" x14ac:dyDescent="0.25">
      <c r="A396" s="37">
        <v>3294</v>
      </c>
      <c r="B396" s="38"/>
      <c r="C396" s="39"/>
      <c r="D396" s="36" t="s">
        <v>82</v>
      </c>
      <c r="E396" s="122">
        <v>26.54</v>
      </c>
      <c r="F396" s="10"/>
      <c r="G396" s="122"/>
      <c r="H396" s="147" t="e">
        <f t="shared" ref="H396" si="207">(G396/F396)*100</f>
        <v>#DIV/0!</v>
      </c>
      <c r="I396" s="147">
        <f t="shared" ref="I396" si="208">(G396/E396)*100</f>
        <v>0</v>
      </c>
    </row>
    <row r="397" spans="1:9" x14ac:dyDescent="0.25">
      <c r="A397" s="37">
        <v>3295</v>
      </c>
      <c r="B397" s="38"/>
      <c r="C397" s="39"/>
      <c r="D397" s="36" t="s">
        <v>83</v>
      </c>
      <c r="E397" s="122"/>
      <c r="F397" s="10"/>
      <c r="G397" s="122"/>
      <c r="H397" s="147">
        <v>0</v>
      </c>
      <c r="I397" s="147">
        <v>0</v>
      </c>
    </row>
    <row r="398" spans="1:9" x14ac:dyDescent="0.25">
      <c r="A398" s="37">
        <v>3296</v>
      </c>
      <c r="B398" s="38"/>
      <c r="C398" s="39"/>
      <c r="D398" s="36" t="s">
        <v>84</v>
      </c>
      <c r="E398" s="122"/>
      <c r="F398" s="10"/>
      <c r="G398" s="122"/>
      <c r="H398" s="147">
        <v>0</v>
      </c>
      <c r="I398" s="147">
        <v>0</v>
      </c>
    </row>
    <row r="399" spans="1:9" ht="25.5" x14ac:dyDescent="0.25">
      <c r="A399" s="37">
        <v>3299</v>
      </c>
      <c r="B399" s="38"/>
      <c r="C399" s="39"/>
      <c r="D399" s="36" t="s">
        <v>43</v>
      </c>
      <c r="E399" s="122"/>
      <c r="F399" s="10"/>
      <c r="G399" s="122"/>
      <c r="H399" s="147">
        <v>0</v>
      </c>
      <c r="I399" s="147">
        <v>0</v>
      </c>
    </row>
    <row r="400" spans="1:9" x14ac:dyDescent="0.25">
      <c r="A400" s="47">
        <v>34</v>
      </c>
      <c r="B400" s="48"/>
      <c r="C400" s="49"/>
      <c r="D400" s="45" t="s">
        <v>44</v>
      </c>
      <c r="E400" s="126">
        <f t="shared" ref="E400:G400" si="209">SUM(E401)</f>
        <v>13.2</v>
      </c>
      <c r="F400" s="46">
        <f t="shared" si="209"/>
        <v>0</v>
      </c>
      <c r="G400" s="126">
        <f t="shared" si="209"/>
        <v>0</v>
      </c>
      <c r="H400" s="145" t="e">
        <f>(G400/F400)*100</f>
        <v>#DIV/0!</v>
      </c>
      <c r="I400" s="145">
        <v>0</v>
      </c>
    </row>
    <row r="401" spans="1:9" x14ac:dyDescent="0.25">
      <c r="A401" s="40">
        <v>343</v>
      </c>
      <c r="B401" s="41"/>
      <c r="C401" s="42"/>
      <c r="D401" s="43" t="s">
        <v>45</v>
      </c>
      <c r="E401" s="134">
        <f t="shared" ref="E401:G401" si="210">SUM(E402:E404)</f>
        <v>13.2</v>
      </c>
      <c r="F401" s="44">
        <f t="shared" ref="F401" si="211">SUM(F402:F404)</f>
        <v>0</v>
      </c>
      <c r="G401" s="134">
        <f t="shared" si="210"/>
        <v>0</v>
      </c>
      <c r="H401" s="146">
        <v>0</v>
      </c>
      <c r="I401" s="146">
        <v>0</v>
      </c>
    </row>
    <row r="402" spans="1:9" ht="25.5" x14ac:dyDescent="0.25">
      <c r="A402" s="37">
        <v>3431</v>
      </c>
      <c r="B402" s="38"/>
      <c r="C402" s="39"/>
      <c r="D402" s="36" t="s">
        <v>85</v>
      </c>
      <c r="E402" s="122">
        <v>6.75</v>
      </c>
      <c r="F402" s="10"/>
      <c r="G402" s="122"/>
      <c r="H402" s="147" t="e">
        <f t="shared" ref="H402:H403" si="212">(G402/F402)*100</f>
        <v>#DIV/0!</v>
      </c>
      <c r="I402" s="147">
        <f t="shared" ref="I402:I403" si="213">(G402/E402)*100</f>
        <v>0</v>
      </c>
    </row>
    <row r="403" spans="1:9" x14ac:dyDescent="0.25">
      <c r="A403" s="37">
        <v>3432</v>
      </c>
      <c r="B403" s="38"/>
      <c r="C403" s="39"/>
      <c r="D403" s="36" t="s">
        <v>165</v>
      </c>
      <c r="E403" s="122">
        <v>6.45</v>
      </c>
      <c r="F403" s="10"/>
      <c r="G403" s="122"/>
      <c r="H403" s="147" t="e">
        <f t="shared" si="212"/>
        <v>#DIV/0!</v>
      </c>
      <c r="I403" s="147">
        <f t="shared" si="213"/>
        <v>0</v>
      </c>
    </row>
    <row r="404" spans="1:9" x14ac:dyDescent="0.25">
      <c r="A404" s="37">
        <v>3433</v>
      </c>
      <c r="B404" s="38"/>
      <c r="C404" s="39"/>
      <c r="D404" s="36" t="s">
        <v>86</v>
      </c>
      <c r="E404" s="122"/>
      <c r="F404" s="10"/>
      <c r="G404" s="122"/>
      <c r="H404" s="147">
        <v>0</v>
      </c>
      <c r="I404" s="147">
        <v>0</v>
      </c>
    </row>
    <row r="405" spans="1:9" ht="38.25" x14ac:dyDescent="0.25">
      <c r="A405" s="47">
        <v>37</v>
      </c>
      <c r="B405" s="48"/>
      <c r="C405" s="49"/>
      <c r="D405" s="45" t="s">
        <v>46</v>
      </c>
      <c r="E405" s="126">
        <f t="shared" ref="E405:G405" si="214">SUM(E406)</f>
        <v>0</v>
      </c>
      <c r="F405" s="46">
        <f t="shared" si="214"/>
        <v>0</v>
      </c>
      <c r="G405" s="126">
        <f t="shared" si="214"/>
        <v>0</v>
      </c>
      <c r="H405" s="145">
        <v>0</v>
      </c>
      <c r="I405" s="145">
        <v>0</v>
      </c>
    </row>
    <row r="406" spans="1:9" ht="25.5" x14ac:dyDescent="0.25">
      <c r="A406" s="40">
        <v>372</v>
      </c>
      <c r="B406" s="41"/>
      <c r="C406" s="42"/>
      <c r="D406" s="43" t="s">
        <v>47</v>
      </c>
      <c r="E406" s="134">
        <f>SUM(E407:E408)</f>
        <v>0</v>
      </c>
      <c r="F406" s="44">
        <f>SUM(F407:F408)</f>
        <v>0</v>
      </c>
      <c r="G406" s="134"/>
      <c r="H406" s="146">
        <v>0</v>
      </c>
      <c r="I406" s="146">
        <v>0</v>
      </c>
    </row>
    <row r="407" spans="1:9" ht="25.5" x14ac:dyDescent="0.25">
      <c r="A407" s="37">
        <v>3721</v>
      </c>
      <c r="B407" s="38"/>
      <c r="C407" s="39"/>
      <c r="D407" s="36" t="s">
        <v>87</v>
      </c>
      <c r="E407" s="122"/>
      <c r="F407" s="10"/>
      <c r="G407" s="122"/>
      <c r="H407" s="147">
        <v>0</v>
      </c>
      <c r="I407" s="147">
        <v>0</v>
      </c>
    </row>
    <row r="408" spans="1:9" ht="25.5" x14ac:dyDescent="0.25">
      <c r="A408" s="37">
        <v>3722</v>
      </c>
      <c r="B408" s="38"/>
      <c r="C408" s="39"/>
      <c r="D408" s="36" t="s">
        <v>88</v>
      </c>
      <c r="E408" s="122"/>
      <c r="F408" s="10"/>
      <c r="G408" s="122"/>
      <c r="H408" s="147">
        <v>0</v>
      </c>
      <c r="I408" s="147">
        <v>0</v>
      </c>
    </row>
    <row r="409" spans="1:9" ht="38.25" x14ac:dyDescent="0.25">
      <c r="A409" s="50">
        <v>4</v>
      </c>
      <c r="B409" s="51"/>
      <c r="C409" s="52"/>
      <c r="D409" s="53" t="s">
        <v>36</v>
      </c>
      <c r="E409" s="118">
        <f t="shared" ref="E409:G409" si="215">SUM(E410)</f>
        <v>8772.65</v>
      </c>
      <c r="F409" s="54">
        <f t="shared" si="215"/>
        <v>5480</v>
      </c>
      <c r="G409" s="118">
        <f t="shared" si="215"/>
        <v>5476.01</v>
      </c>
      <c r="H409" s="138">
        <f>(G409/F409)*100</f>
        <v>99.927189781021895</v>
      </c>
      <c r="I409" s="138">
        <f>(G409/E409)*100</f>
        <v>62.421389203946362</v>
      </c>
    </row>
    <row r="410" spans="1:9" ht="38.25" x14ac:dyDescent="0.25">
      <c r="A410" s="47">
        <v>42</v>
      </c>
      <c r="B410" s="48"/>
      <c r="C410" s="49"/>
      <c r="D410" s="45" t="s">
        <v>36</v>
      </c>
      <c r="E410" s="126">
        <f>SUM(E411,E418)</f>
        <v>8772.65</v>
      </c>
      <c r="F410" s="46">
        <f>SUM(F411+F419)</f>
        <v>5480</v>
      </c>
      <c r="G410" s="126">
        <f>SUM(G411+G418)</f>
        <v>5476.01</v>
      </c>
      <c r="H410" s="145">
        <f>(G410/F410)*100</f>
        <v>99.927189781021895</v>
      </c>
      <c r="I410" s="145">
        <f>(G410/E410)*100</f>
        <v>62.421389203946362</v>
      </c>
    </row>
    <row r="411" spans="1:9" x14ac:dyDescent="0.25">
      <c r="A411" s="40">
        <v>422</v>
      </c>
      <c r="B411" s="41"/>
      <c r="C411" s="42"/>
      <c r="D411" s="43" t="s">
        <v>48</v>
      </c>
      <c r="E411" s="134">
        <f t="shared" ref="E411:G411" si="216">SUM(E412:E417)</f>
        <v>8495.5299999999988</v>
      </c>
      <c r="F411" s="44">
        <f t="shared" ref="F411" si="217">SUM(F412:F417)</f>
        <v>5450</v>
      </c>
      <c r="G411" s="134">
        <f t="shared" si="216"/>
        <v>5446.25</v>
      </c>
      <c r="H411" s="146">
        <f>(G411/F411)*100</f>
        <v>99.931192660550465</v>
      </c>
      <c r="I411" s="146">
        <f>(G411/E411)*100</f>
        <v>64.107242279175054</v>
      </c>
    </row>
    <row r="412" spans="1:9" x14ac:dyDescent="0.25">
      <c r="A412" s="37">
        <v>4221</v>
      </c>
      <c r="B412" s="38"/>
      <c r="C412" s="39"/>
      <c r="D412" s="36" t="s">
        <v>89</v>
      </c>
      <c r="E412" s="122">
        <v>7268.73</v>
      </c>
      <c r="F412" s="10">
        <v>5450</v>
      </c>
      <c r="G412" s="122">
        <v>5446.25</v>
      </c>
      <c r="H412" s="147">
        <f t="shared" ref="H412" si="218">(G412/F412)*100</f>
        <v>99.931192660550465</v>
      </c>
      <c r="I412" s="147">
        <v>0</v>
      </c>
    </row>
    <row r="413" spans="1:9" x14ac:dyDescent="0.25">
      <c r="A413" s="37">
        <v>4222</v>
      </c>
      <c r="B413" s="38"/>
      <c r="C413" s="39"/>
      <c r="D413" s="36" t="s">
        <v>90</v>
      </c>
      <c r="E413" s="122"/>
      <c r="F413" s="10"/>
      <c r="G413" s="122"/>
      <c r="H413" s="147">
        <v>0</v>
      </c>
      <c r="I413" s="147">
        <v>0</v>
      </c>
    </row>
    <row r="414" spans="1:9" x14ac:dyDescent="0.25">
      <c r="A414" s="37">
        <v>4223</v>
      </c>
      <c r="B414" s="38"/>
      <c r="C414" s="39"/>
      <c r="D414" s="36" t="s">
        <v>91</v>
      </c>
      <c r="E414" s="122">
        <v>828.63</v>
      </c>
      <c r="F414" s="10"/>
      <c r="G414" s="122"/>
      <c r="H414" s="147" t="e">
        <f t="shared" ref="H414" si="219">(G414/F414)*100</f>
        <v>#DIV/0!</v>
      </c>
      <c r="I414" s="147">
        <f t="shared" ref="I414" si="220">(G414/E414)*100</f>
        <v>0</v>
      </c>
    </row>
    <row r="415" spans="1:9" x14ac:dyDescent="0.25">
      <c r="A415" s="37">
        <v>4225</v>
      </c>
      <c r="B415" s="38"/>
      <c r="C415" s="39"/>
      <c r="D415" s="36" t="s">
        <v>92</v>
      </c>
      <c r="E415" s="122"/>
      <c r="F415" s="10"/>
      <c r="G415" s="122"/>
      <c r="H415" s="147">
        <v>0</v>
      </c>
      <c r="I415" s="147">
        <v>0</v>
      </c>
    </row>
    <row r="416" spans="1:9" x14ac:dyDescent="0.25">
      <c r="A416" s="37">
        <v>4226</v>
      </c>
      <c r="B416" s="38"/>
      <c r="C416" s="39"/>
      <c r="D416" s="36" t="s">
        <v>93</v>
      </c>
      <c r="E416" s="122"/>
      <c r="F416" s="10"/>
      <c r="G416" s="122"/>
      <c r="H416" s="147">
        <v>0</v>
      </c>
      <c r="I416" s="147">
        <v>0</v>
      </c>
    </row>
    <row r="417" spans="1:9" ht="25.5" x14ac:dyDescent="0.25">
      <c r="A417" s="37">
        <v>4227</v>
      </c>
      <c r="B417" s="38"/>
      <c r="C417" s="39"/>
      <c r="D417" s="36" t="s">
        <v>94</v>
      </c>
      <c r="E417" s="122">
        <v>398.17</v>
      </c>
      <c r="F417" s="10"/>
      <c r="G417" s="122"/>
      <c r="H417" s="147" t="e">
        <f t="shared" ref="H417" si="221">(G417/F417)*100</f>
        <v>#DIV/0!</v>
      </c>
      <c r="I417" s="147">
        <v>0</v>
      </c>
    </row>
    <row r="418" spans="1:9" ht="25.5" x14ac:dyDescent="0.25">
      <c r="A418" s="40">
        <v>424</v>
      </c>
      <c r="B418" s="41"/>
      <c r="C418" s="42"/>
      <c r="D418" s="43" t="s">
        <v>49</v>
      </c>
      <c r="E418" s="134">
        <f t="shared" ref="E418:G418" si="222">SUM(E419)</f>
        <v>277.12</v>
      </c>
      <c r="F418" s="44">
        <f t="shared" si="222"/>
        <v>30</v>
      </c>
      <c r="G418" s="134">
        <f t="shared" si="222"/>
        <v>29.76</v>
      </c>
      <c r="H418" s="146">
        <f>(G418/F418)*100</f>
        <v>99.200000000000017</v>
      </c>
      <c r="I418" s="146">
        <f>(G418/E418)*100</f>
        <v>10.739030023094688</v>
      </c>
    </row>
    <row r="419" spans="1:9" x14ac:dyDescent="0.25">
      <c r="A419" s="37">
        <v>4241</v>
      </c>
      <c r="B419" s="38"/>
      <c r="C419" s="39"/>
      <c r="D419" s="36" t="s">
        <v>95</v>
      </c>
      <c r="E419" s="122">
        <v>277.12</v>
      </c>
      <c r="F419" s="10">
        <v>30</v>
      </c>
      <c r="G419" s="122">
        <v>29.76</v>
      </c>
      <c r="H419" s="147">
        <f t="shared" ref="H419" si="223">(G419/F419)*100</f>
        <v>99.200000000000017</v>
      </c>
      <c r="I419" s="147">
        <f t="shared" ref="I419" si="224">(G419/E419)*100</f>
        <v>10.739030023094688</v>
      </c>
    </row>
    <row r="420" spans="1:9" x14ac:dyDescent="0.25">
      <c r="A420" s="37"/>
      <c r="B420" s="38"/>
      <c r="C420" s="39"/>
      <c r="D420" s="36"/>
      <c r="E420" s="122"/>
      <c r="F420" s="10"/>
      <c r="G420" s="122"/>
      <c r="H420" s="10"/>
      <c r="I420" s="10"/>
    </row>
    <row r="421" spans="1:9" x14ac:dyDescent="0.25">
      <c r="A421" s="37"/>
      <c r="B421" s="38"/>
      <c r="C421" s="39"/>
      <c r="D421" s="55" t="s">
        <v>96</v>
      </c>
      <c r="E421" s="135">
        <f t="shared" ref="E421:G421" si="225">SUM(E365+E409)</f>
        <v>34129.01</v>
      </c>
      <c r="F421" s="56">
        <f t="shared" ref="F421" si="226">SUM(F365+F409)</f>
        <v>23295</v>
      </c>
      <c r="G421" s="135">
        <f t="shared" si="225"/>
        <v>20385.55</v>
      </c>
      <c r="H421" s="148">
        <f>(G421/F421)*100</f>
        <v>87.51040995921872</v>
      </c>
      <c r="I421" s="148">
        <f>(G421/E421)*100</f>
        <v>59.730856535246687</v>
      </c>
    </row>
    <row r="422" spans="1:9" x14ac:dyDescent="0.25">
      <c r="A422" s="37"/>
      <c r="B422" s="38"/>
      <c r="C422" s="39"/>
      <c r="D422" s="36"/>
      <c r="E422" s="10"/>
      <c r="F422" s="10"/>
      <c r="G422" s="10"/>
      <c r="H422" s="10"/>
      <c r="I422" s="10"/>
    </row>
    <row r="423" spans="1:9" ht="25.5" x14ac:dyDescent="0.25">
      <c r="A423" s="208" t="s">
        <v>25</v>
      </c>
      <c r="B423" s="214"/>
      <c r="C423" s="215"/>
      <c r="D423" s="20" t="s">
        <v>26</v>
      </c>
      <c r="E423" s="20" t="s">
        <v>190</v>
      </c>
      <c r="F423" s="21" t="s">
        <v>97</v>
      </c>
      <c r="G423" s="20" t="s">
        <v>191</v>
      </c>
      <c r="H423" s="137" t="s">
        <v>192</v>
      </c>
      <c r="I423" s="137" t="s">
        <v>193</v>
      </c>
    </row>
    <row r="424" spans="1:9" ht="15" customHeight="1" x14ac:dyDescent="0.25">
      <c r="A424" s="211" t="s">
        <v>122</v>
      </c>
      <c r="B424" s="212"/>
      <c r="C424" s="213"/>
      <c r="D424" s="23" t="s">
        <v>123</v>
      </c>
      <c r="E424" s="10"/>
      <c r="F424" s="10"/>
      <c r="G424" s="10"/>
      <c r="H424" s="10"/>
      <c r="I424" s="10"/>
    </row>
    <row r="425" spans="1:9" ht="25.5" customHeight="1" x14ac:dyDescent="0.25">
      <c r="A425" s="211" t="s">
        <v>156</v>
      </c>
      <c r="B425" s="212"/>
      <c r="C425" s="213"/>
      <c r="D425" s="23" t="s">
        <v>161</v>
      </c>
      <c r="E425" s="10"/>
      <c r="F425" s="10"/>
      <c r="G425" s="10"/>
      <c r="H425" s="10"/>
      <c r="I425" s="10"/>
    </row>
    <row r="426" spans="1:9" ht="15" customHeight="1" x14ac:dyDescent="0.25">
      <c r="A426" s="202" t="s">
        <v>135</v>
      </c>
      <c r="B426" s="203"/>
      <c r="C426" s="204"/>
      <c r="D426" s="35" t="s">
        <v>28</v>
      </c>
      <c r="E426" s="10"/>
      <c r="F426" s="10"/>
      <c r="G426" s="10"/>
      <c r="H426" s="10"/>
      <c r="I426" s="10"/>
    </row>
    <row r="427" spans="1:9" x14ac:dyDescent="0.25">
      <c r="A427" s="205">
        <v>3</v>
      </c>
      <c r="B427" s="206"/>
      <c r="C427" s="207"/>
      <c r="D427" s="53" t="s">
        <v>21</v>
      </c>
      <c r="E427" s="118">
        <f>SUM(E428+E438+E471)</f>
        <v>4952.93</v>
      </c>
      <c r="F427" s="54">
        <f t="shared" ref="F427" si="227">SUM(F428+F438+F471)</f>
        <v>7002</v>
      </c>
      <c r="G427" s="118">
        <f t="shared" ref="G427" si="228">SUM(G428+G438+G471)</f>
        <v>6820.18</v>
      </c>
      <c r="H427" s="138">
        <f>(G427/F427)*100</f>
        <v>97.403313339045994</v>
      </c>
      <c r="I427" s="138">
        <f>(G427/E427)*100</f>
        <v>137.69990692378047</v>
      </c>
    </row>
    <row r="428" spans="1:9" x14ac:dyDescent="0.25">
      <c r="A428" s="193">
        <v>31</v>
      </c>
      <c r="B428" s="194"/>
      <c r="C428" s="195"/>
      <c r="D428" s="45" t="s">
        <v>22</v>
      </c>
      <c r="E428" s="126">
        <f>SUM(E429+E433+E435)</f>
        <v>437.47</v>
      </c>
      <c r="F428" s="46">
        <f>SUM(F429+F433+F435)</f>
        <v>65</v>
      </c>
      <c r="G428" s="126">
        <f>SUM(G429+G433+G435)</f>
        <v>97.8</v>
      </c>
      <c r="H428" s="145">
        <f>(G428/F428)*100</f>
        <v>150.46153846153845</v>
      </c>
      <c r="I428" s="145">
        <f>(G428/E428)*100</f>
        <v>22.355818684709806</v>
      </c>
    </row>
    <row r="429" spans="1:9" ht="15" customHeight="1" x14ac:dyDescent="0.25">
      <c r="A429" s="40">
        <v>311</v>
      </c>
      <c r="B429" s="41"/>
      <c r="C429" s="42"/>
      <c r="D429" s="43" t="s">
        <v>38</v>
      </c>
      <c r="E429" s="134">
        <f t="shared" ref="E429:G429" si="229">SUM(E430:E432)</f>
        <v>0</v>
      </c>
      <c r="F429" s="44">
        <f t="shared" ref="F429" si="230">SUM(F430:F432)</f>
        <v>0</v>
      </c>
      <c r="G429" s="134">
        <f t="shared" si="229"/>
        <v>0</v>
      </c>
      <c r="H429" s="146">
        <v>0</v>
      </c>
      <c r="I429" s="146">
        <v>0</v>
      </c>
    </row>
    <row r="430" spans="1:9" x14ac:dyDescent="0.25">
      <c r="A430" s="37">
        <v>3111</v>
      </c>
      <c r="B430" s="38"/>
      <c r="C430" s="39"/>
      <c r="D430" s="36" t="s">
        <v>50</v>
      </c>
      <c r="E430" s="122"/>
      <c r="F430" s="10"/>
      <c r="G430" s="122"/>
      <c r="H430" s="147">
        <v>0</v>
      </c>
      <c r="I430" s="147">
        <v>0</v>
      </c>
    </row>
    <row r="431" spans="1:9" x14ac:dyDescent="0.25">
      <c r="A431" s="37">
        <v>3113</v>
      </c>
      <c r="B431" s="38"/>
      <c r="C431" s="39"/>
      <c r="D431" s="36" t="s">
        <v>51</v>
      </c>
      <c r="E431" s="122"/>
      <c r="F431" s="10"/>
      <c r="G431" s="122"/>
      <c r="H431" s="147">
        <v>0</v>
      </c>
      <c r="I431" s="147">
        <v>0</v>
      </c>
    </row>
    <row r="432" spans="1:9" x14ac:dyDescent="0.25">
      <c r="A432" s="37">
        <v>3114</v>
      </c>
      <c r="B432" s="38"/>
      <c r="C432" s="39"/>
      <c r="D432" s="36" t="s">
        <v>52</v>
      </c>
      <c r="E432" s="122"/>
      <c r="F432" s="10"/>
      <c r="G432" s="122"/>
      <c r="H432" s="147">
        <v>0</v>
      </c>
      <c r="I432" s="147">
        <v>0</v>
      </c>
    </row>
    <row r="433" spans="1:9" x14ac:dyDescent="0.25">
      <c r="A433" s="40">
        <v>312</v>
      </c>
      <c r="B433" s="41"/>
      <c r="C433" s="42"/>
      <c r="D433" s="43" t="s">
        <v>53</v>
      </c>
      <c r="E433" s="134">
        <f t="shared" ref="E433:G433" si="231">SUM(E434)</f>
        <v>437.47</v>
      </c>
      <c r="F433" s="44">
        <f t="shared" si="231"/>
        <v>65</v>
      </c>
      <c r="G433" s="134">
        <f t="shared" si="231"/>
        <v>97.8</v>
      </c>
      <c r="H433" s="146">
        <f>(G433/F433)*100</f>
        <v>150.46153846153845</v>
      </c>
      <c r="I433" s="146">
        <f>(G433/E433)*100</f>
        <v>22.355818684709806</v>
      </c>
    </row>
    <row r="434" spans="1:9" x14ac:dyDescent="0.25">
      <c r="A434" s="37">
        <v>3121</v>
      </c>
      <c r="B434" s="38"/>
      <c r="C434" s="39"/>
      <c r="D434" s="36" t="s">
        <v>54</v>
      </c>
      <c r="E434" s="122">
        <v>437.47</v>
      </c>
      <c r="F434" s="10">
        <v>65</v>
      </c>
      <c r="G434" s="122">
        <v>97.8</v>
      </c>
      <c r="H434" s="147">
        <f>(G434/F434)*100</f>
        <v>150.46153846153845</v>
      </c>
      <c r="I434" s="147">
        <f t="shared" ref="I434" si="232">(G434/E434)*100</f>
        <v>22.355818684709806</v>
      </c>
    </row>
    <row r="435" spans="1:9" x14ac:dyDescent="0.25">
      <c r="A435" s="40">
        <v>313</v>
      </c>
      <c r="B435" s="41"/>
      <c r="C435" s="42"/>
      <c r="D435" s="43" t="s">
        <v>39</v>
      </c>
      <c r="E435" s="134">
        <f t="shared" ref="E435:G435" si="233">SUM(E436:E437)</f>
        <v>0</v>
      </c>
      <c r="F435" s="44">
        <f t="shared" ref="F435" si="234">SUM(F436:F437)</f>
        <v>0</v>
      </c>
      <c r="G435" s="134">
        <f t="shared" si="233"/>
        <v>0</v>
      </c>
      <c r="H435" s="146">
        <v>0</v>
      </c>
      <c r="I435" s="146">
        <v>0</v>
      </c>
    </row>
    <row r="436" spans="1:9" x14ac:dyDescent="0.25">
      <c r="A436" s="37">
        <v>3131</v>
      </c>
      <c r="B436" s="38"/>
      <c r="C436" s="39"/>
      <c r="D436" s="36" t="s">
        <v>55</v>
      </c>
      <c r="E436" s="122"/>
      <c r="F436" s="10"/>
      <c r="G436" s="122"/>
      <c r="H436" s="147">
        <v>0</v>
      </c>
      <c r="I436" s="147">
        <v>0</v>
      </c>
    </row>
    <row r="437" spans="1:9" ht="25.5" x14ac:dyDescent="0.25">
      <c r="A437" s="37">
        <v>3132</v>
      </c>
      <c r="B437" s="38"/>
      <c r="C437" s="39"/>
      <c r="D437" s="36" t="s">
        <v>56</v>
      </c>
      <c r="E437" s="122"/>
      <c r="F437" s="10"/>
      <c r="G437" s="122"/>
      <c r="H437" s="147">
        <v>0</v>
      </c>
      <c r="I437" s="147">
        <v>0</v>
      </c>
    </row>
    <row r="438" spans="1:9" x14ac:dyDescent="0.25">
      <c r="A438" s="193">
        <v>32</v>
      </c>
      <c r="B438" s="194"/>
      <c r="C438" s="195"/>
      <c r="D438" s="45" t="s">
        <v>27</v>
      </c>
      <c r="E438" s="126">
        <f>SUM(E439+E444+E452+E462+E463)</f>
        <v>4514.7700000000004</v>
      </c>
      <c r="F438" s="46">
        <f>SUM(F439+F444+F452+F462+F463)</f>
        <v>6922</v>
      </c>
      <c r="G438" s="126">
        <f>SUM(G439+G444+G452+G462+G463)</f>
        <v>6707.5</v>
      </c>
      <c r="H438" s="145">
        <f>(G438/F438)*100</f>
        <v>96.901184628720031</v>
      </c>
      <c r="I438" s="145">
        <f>(G438/E438)*100</f>
        <v>148.56792261842796</v>
      </c>
    </row>
    <row r="439" spans="1:9" x14ac:dyDescent="0.25">
      <c r="A439" s="40">
        <v>321</v>
      </c>
      <c r="B439" s="41"/>
      <c r="C439" s="42"/>
      <c r="D439" s="43" t="s">
        <v>40</v>
      </c>
      <c r="E439" s="134">
        <f t="shared" ref="E439:G439" si="235">SUM(E440:E443)</f>
        <v>0</v>
      </c>
      <c r="F439" s="44">
        <f t="shared" ref="F439" si="236">SUM(F440:F443)</f>
        <v>0</v>
      </c>
      <c r="G439" s="134">
        <f t="shared" si="235"/>
        <v>0</v>
      </c>
      <c r="H439" s="146">
        <v>0</v>
      </c>
      <c r="I439" s="146">
        <v>0</v>
      </c>
    </row>
    <row r="440" spans="1:9" x14ac:dyDescent="0.25">
      <c r="A440" s="37">
        <v>3211</v>
      </c>
      <c r="B440" s="38"/>
      <c r="C440" s="39"/>
      <c r="D440" s="36" t="s">
        <v>57</v>
      </c>
      <c r="E440" s="122"/>
      <c r="F440" s="10"/>
      <c r="G440" s="122"/>
      <c r="H440" s="147">
        <v>0</v>
      </c>
      <c r="I440" s="147">
        <v>0</v>
      </c>
    </row>
    <row r="441" spans="1:9" ht="25.5" x14ac:dyDescent="0.25">
      <c r="A441" s="37">
        <v>3212</v>
      </c>
      <c r="B441" s="38"/>
      <c r="C441" s="39"/>
      <c r="D441" s="36" t="s">
        <v>58</v>
      </c>
      <c r="E441" s="122"/>
      <c r="F441" s="10"/>
      <c r="G441" s="122"/>
      <c r="H441" s="147">
        <v>0</v>
      </c>
      <c r="I441" s="147">
        <v>0</v>
      </c>
    </row>
    <row r="442" spans="1:9" x14ac:dyDescent="0.25">
      <c r="A442" s="37">
        <v>3213</v>
      </c>
      <c r="B442" s="38"/>
      <c r="C442" s="39"/>
      <c r="D442" s="36" t="s">
        <v>59</v>
      </c>
      <c r="E442" s="122"/>
      <c r="F442" s="10"/>
      <c r="G442" s="122"/>
      <c r="H442" s="147">
        <v>0</v>
      </c>
      <c r="I442" s="147">
        <v>0</v>
      </c>
    </row>
    <row r="443" spans="1:9" ht="25.5" x14ac:dyDescent="0.25">
      <c r="A443" s="37">
        <v>3214</v>
      </c>
      <c r="B443" s="38"/>
      <c r="C443" s="39"/>
      <c r="D443" s="36" t="s">
        <v>60</v>
      </c>
      <c r="E443" s="122"/>
      <c r="F443" s="10"/>
      <c r="G443" s="122"/>
      <c r="H443" s="147">
        <v>0</v>
      </c>
      <c r="I443" s="147">
        <v>0</v>
      </c>
    </row>
    <row r="444" spans="1:9" x14ac:dyDescent="0.25">
      <c r="A444" s="40">
        <v>322</v>
      </c>
      <c r="B444" s="41"/>
      <c r="C444" s="42"/>
      <c r="D444" s="43" t="s">
        <v>41</v>
      </c>
      <c r="E444" s="134">
        <f t="shared" ref="E444:G444" si="237">SUM(E445:E451)</f>
        <v>2317.33</v>
      </c>
      <c r="F444" s="44">
        <f t="shared" si="237"/>
        <v>2620</v>
      </c>
      <c r="G444" s="134">
        <f t="shared" si="237"/>
        <v>2287.7899999999995</v>
      </c>
      <c r="H444" s="146">
        <f>(G444/F444)*100</f>
        <v>87.320229007633571</v>
      </c>
      <c r="I444" s="146">
        <f>(G444/E444)*100</f>
        <v>98.725257084662076</v>
      </c>
    </row>
    <row r="445" spans="1:9" ht="25.5" x14ac:dyDescent="0.25">
      <c r="A445" s="37">
        <v>3221</v>
      </c>
      <c r="B445" s="38"/>
      <c r="C445" s="39"/>
      <c r="D445" s="36" t="s">
        <v>61</v>
      </c>
      <c r="E445" s="122">
        <v>1969.28</v>
      </c>
      <c r="F445" s="10">
        <v>2400</v>
      </c>
      <c r="G445" s="122">
        <v>2096.9899999999998</v>
      </c>
      <c r="H445" s="147">
        <f t="shared" ref="H445:H451" si="238">(G445/F445)*100</f>
        <v>87.37458333333332</v>
      </c>
      <c r="I445" s="147">
        <f t="shared" ref="I445:I451" si="239">(G445/E445)*100</f>
        <v>106.48511130971725</v>
      </c>
    </row>
    <row r="446" spans="1:9" x14ac:dyDescent="0.25">
      <c r="A446" s="37">
        <v>3222</v>
      </c>
      <c r="B446" s="38"/>
      <c r="C446" s="39"/>
      <c r="D446" s="36" t="s">
        <v>62</v>
      </c>
      <c r="E446" s="122"/>
      <c r="F446" s="10"/>
      <c r="G446" s="122"/>
      <c r="H446" s="147" t="e">
        <f t="shared" si="238"/>
        <v>#DIV/0!</v>
      </c>
      <c r="I446" s="147" t="e">
        <f t="shared" si="239"/>
        <v>#DIV/0!</v>
      </c>
    </row>
    <row r="447" spans="1:9" x14ac:dyDescent="0.25">
      <c r="A447" s="37">
        <v>3223</v>
      </c>
      <c r="B447" s="38"/>
      <c r="C447" s="39"/>
      <c r="D447" s="36" t="s">
        <v>63</v>
      </c>
      <c r="E447" s="122"/>
      <c r="F447" s="10"/>
      <c r="G447" s="122"/>
      <c r="H447" s="147">
        <v>0</v>
      </c>
      <c r="I447" s="147" t="e">
        <f t="shared" si="239"/>
        <v>#DIV/0!</v>
      </c>
    </row>
    <row r="448" spans="1:9" ht="25.5" x14ac:dyDescent="0.25">
      <c r="A448" s="37">
        <v>3224</v>
      </c>
      <c r="B448" s="38"/>
      <c r="C448" s="39"/>
      <c r="D448" s="36" t="s">
        <v>64</v>
      </c>
      <c r="E448" s="122">
        <v>208.3</v>
      </c>
      <c r="F448" s="10">
        <v>80</v>
      </c>
      <c r="G448" s="122">
        <v>62.99</v>
      </c>
      <c r="H448" s="147">
        <f t="shared" si="238"/>
        <v>78.737500000000011</v>
      </c>
      <c r="I448" s="147">
        <f t="shared" si="239"/>
        <v>30.240038406144983</v>
      </c>
    </row>
    <row r="449" spans="1:9" x14ac:dyDescent="0.25">
      <c r="A449" s="37">
        <v>3225</v>
      </c>
      <c r="B449" s="38"/>
      <c r="C449" s="39"/>
      <c r="D449" s="36" t="s">
        <v>65</v>
      </c>
      <c r="E449" s="122"/>
      <c r="F449" s="10">
        <v>70</v>
      </c>
      <c r="G449" s="122">
        <v>63.58</v>
      </c>
      <c r="H449" s="147">
        <f t="shared" si="238"/>
        <v>90.828571428571422</v>
      </c>
      <c r="I449" s="147" t="e">
        <f t="shared" si="239"/>
        <v>#DIV/0!</v>
      </c>
    </row>
    <row r="450" spans="1:9" ht="25.5" x14ac:dyDescent="0.25">
      <c r="A450" s="37">
        <v>3226</v>
      </c>
      <c r="B450" s="38"/>
      <c r="C450" s="39"/>
      <c r="D450" s="36" t="s">
        <v>66</v>
      </c>
      <c r="E450" s="122"/>
      <c r="F450" s="10"/>
      <c r="G450" s="122"/>
      <c r="H450" s="147">
        <v>0</v>
      </c>
      <c r="I450" s="147" t="e">
        <f t="shared" si="239"/>
        <v>#DIV/0!</v>
      </c>
    </row>
    <row r="451" spans="1:9" ht="25.5" x14ac:dyDescent="0.25">
      <c r="A451" s="37">
        <v>3227</v>
      </c>
      <c r="B451" s="38"/>
      <c r="C451" s="39"/>
      <c r="D451" s="36" t="s">
        <v>67</v>
      </c>
      <c r="E451" s="122">
        <v>139.75</v>
      </c>
      <c r="F451" s="10">
        <v>70</v>
      </c>
      <c r="G451" s="122">
        <v>64.23</v>
      </c>
      <c r="H451" s="147">
        <f t="shared" si="238"/>
        <v>91.757142857142853</v>
      </c>
      <c r="I451" s="147">
        <f t="shared" si="239"/>
        <v>45.960644007155636</v>
      </c>
    </row>
    <row r="452" spans="1:9" x14ac:dyDescent="0.25">
      <c r="A452" s="40">
        <v>323</v>
      </c>
      <c r="B452" s="41"/>
      <c r="C452" s="42"/>
      <c r="D452" s="43" t="s">
        <v>42</v>
      </c>
      <c r="E452" s="134">
        <f t="shared" ref="E452:G452" si="240">SUM(E453:E461)</f>
        <v>2184.17</v>
      </c>
      <c r="F452" s="44">
        <f t="shared" si="240"/>
        <v>4289</v>
      </c>
      <c r="G452" s="134">
        <f t="shared" si="240"/>
        <v>4406.4399999999996</v>
      </c>
      <c r="H452" s="146">
        <f>(G452/F452)*100</f>
        <v>102.73816740498948</v>
      </c>
      <c r="I452" s="146">
        <f>(G452/E452)*100</f>
        <v>201.74436971481154</v>
      </c>
    </row>
    <row r="453" spans="1:9" x14ac:dyDescent="0.25">
      <c r="A453" s="37">
        <v>3231</v>
      </c>
      <c r="B453" s="38"/>
      <c r="C453" s="39"/>
      <c r="D453" s="36" t="s">
        <v>68</v>
      </c>
      <c r="E453" s="122"/>
      <c r="F453" s="10"/>
      <c r="G453" s="122"/>
      <c r="H453" s="147">
        <v>0</v>
      </c>
      <c r="I453" s="147">
        <v>0</v>
      </c>
    </row>
    <row r="454" spans="1:9" ht="25.5" x14ac:dyDescent="0.25">
      <c r="A454" s="37">
        <v>3232</v>
      </c>
      <c r="B454" s="38"/>
      <c r="C454" s="39"/>
      <c r="D454" s="36" t="s">
        <v>69</v>
      </c>
      <c r="E454" s="122">
        <v>1479.91</v>
      </c>
      <c r="F454" s="10">
        <v>1450</v>
      </c>
      <c r="G454" s="122">
        <v>1762.87</v>
      </c>
      <c r="H454" s="147">
        <f t="shared" ref="H454:H461" si="241">(G454/F454)*100</f>
        <v>121.57724137931034</v>
      </c>
      <c r="I454" s="147">
        <f t="shared" ref="I454:I461" si="242">(G454/E454)*100</f>
        <v>119.12008162658539</v>
      </c>
    </row>
    <row r="455" spans="1:9" x14ac:dyDescent="0.25">
      <c r="A455" s="37">
        <v>3233</v>
      </c>
      <c r="B455" s="38"/>
      <c r="C455" s="39"/>
      <c r="D455" s="36" t="s">
        <v>70</v>
      </c>
      <c r="E455" s="122"/>
      <c r="F455" s="10"/>
      <c r="G455" s="122"/>
      <c r="H455" s="147">
        <v>0</v>
      </c>
      <c r="I455" s="147">
        <v>0</v>
      </c>
    </row>
    <row r="456" spans="1:9" x14ac:dyDescent="0.25">
      <c r="A456" s="37">
        <v>3234</v>
      </c>
      <c r="B456" s="38"/>
      <c r="C456" s="39"/>
      <c r="D456" s="36" t="s">
        <v>71</v>
      </c>
      <c r="E456" s="122">
        <v>369.14</v>
      </c>
      <c r="F456" s="10">
        <v>2209</v>
      </c>
      <c r="G456" s="122">
        <v>2028</v>
      </c>
      <c r="H456" s="147">
        <f t="shared" si="241"/>
        <v>91.806247170665458</v>
      </c>
      <c r="I456" s="147">
        <f t="shared" si="242"/>
        <v>549.38505715988515</v>
      </c>
    </row>
    <row r="457" spans="1:9" x14ac:dyDescent="0.25">
      <c r="A457" s="37">
        <v>3235</v>
      </c>
      <c r="B457" s="38"/>
      <c r="C457" s="39"/>
      <c r="D457" s="36" t="s">
        <v>72</v>
      </c>
      <c r="E457" s="122"/>
      <c r="F457" s="10"/>
      <c r="G457" s="122"/>
      <c r="H457" s="147">
        <v>0</v>
      </c>
      <c r="I457" s="147">
        <v>0</v>
      </c>
    </row>
    <row r="458" spans="1:9" x14ac:dyDescent="0.25">
      <c r="A458" s="37">
        <v>3236</v>
      </c>
      <c r="B458" s="38"/>
      <c r="C458" s="39"/>
      <c r="D458" s="36" t="s">
        <v>73</v>
      </c>
      <c r="E458" s="122"/>
      <c r="F458" s="10"/>
      <c r="G458" s="122"/>
      <c r="H458" s="147">
        <v>0</v>
      </c>
      <c r="I458" s="147">
        <v>0</v>
      </c>
    </row>
    <row r="459" spans="1:9" x14ac:dyDescent="0.25">
      <c r="A459" s="37">
        <v>3237</v>
      </c>
      <c r="B459" s="38"/>
      <c r="C459" s="39"/>
      <c r="D459" s="36" t="s">
        <v>74</v>
      </c>
      <c r="E459" s="122">
        <v>59.72</v>
      </c>
      <c r="F459" s="10">
        <v>130</v>
      </c>
      <c r="G459" s="122">
        <v>130.63</v>
      </c>
      <c r="H459" s="147">
        <f t="shared" si="241"/>
        <v>100.48461538461537</v>
      </c>
      <c r="I459" s="147">
        <f t="shared" si="242"/>
        <v>218.7374413931681</v>
      </c>
    </row>
    <row r="460" spans="1:9" x14ac:dyDescent="0.25">
      <c r="A460" s="37">
        <v>3238</v>
      </c>
      <c r="B460" s="38"/>
      <c r="C460" s="39"/>
      <c r="D460" s="36" t="s">
        <v>75</v>
      </c>
      <c r="E460" s="122">
        <v>131.06</v>
      </c>
      <c r="F460" s="10">
        <v>300</v>
      </c>
      <c r="G460" s="122">
        <v>292.5</v>
      </c>
      <c r="H460" s="147">
        <f t="shared" si="241"/>
        <v>97.5</v>
      </c>
      <c r="I460" s="147">
        <f t="shared" si="242"/>
        <v>223.18022279871812</v>
      </c>
    </row>
    <row r="461" spans="1:9" x14ac:dyDescent="0.25">
      <c r="A461" s="37">
        <v>3239</v>
      </c>
      <c r="B461" s="38"/>
      <c r="C461" s="39"/>
      <c r="D461" s="36" t="s">
        <v>76</v>
      </c>
      <c r="E461" s="122">
        <v>144.34</v>
      </c>
      <c r="F461" s="10">
        <v>200</v>
      </c>
      <c r="G461" s="122">
        <v>192.44</v>
      </c>
      <c r="H461" s="147">
        <f t="shared" si="241"/>
        <v>96.22</v>
      </c>
      <c r="I461" s="147">
        <f t="shared" si="242"/>
        <v>133.32409588471663</v>
      </c>
    </row>
    <row r="462" spans="1:9" ht="25.5" x14ac:dyDescent="0.25">
      <c r="A462" s="40">
        <v>324</v>
      </c>
      <c r="B462" s="41"/>
      <c r="C462" s="42"/>
      <c r="D462" s="43" t="s">
        <v>77</v>
      </c>
      <c r="E462" s="134"/>
      <c r="F462" s="44"/>
      <c r="G462" s="134"/>
      <c r="H462" s="146">
        <v>0</v>
      </c>
      <c r="I462" s="146">
        <v>0</v>
      </c>
    </row>
    <row r="463" spans="1:9" ht="25.5" x14ac:dyDescent="0.25">
      <c r="A463" s="40">
        <v>329</v>
      </c>
      <c r="B463" s="41"/>
      <c r="C463" s="42"/>
      <c r="D463" s="43" t="s">
        <v>78</v>
      </c>
      <c r="E463" s="134">
        <f t="shared" ref="E463:G463" si="243">SUM(E464:E470)</f>
        <v>13.27</v>
      </c>
      <c r="F463" s="44">
        <f t="shared" ref="F463" si="244">SUM(F464:F470)</f>
        <v>13</v>
      </c>
      <c r="G463" s="134">
        <f t="shared" si="243"/>
        <v>13.27</v>
      </c>
      <c r="H463" s="146">
        <f>(G463/F463)*100</f>
        <v>102.07692307692307</v>
      </c>
      <c r="I463" s="146">
        <f>(G463/E463)*100</f>
        <v>100</v>
      </c>
    </row>
    <row r="464" spans="1:9" ht="38.25" x14ac:dyDescent="0.25">
      <c r="A464" s="37">
        <v>3291</v>
      </c>
      <c r="B464" s="38"/>
      <c r="C464" s="39"/>
      <c r="D464" s="36" t="s">
        <v>79</v>
      </c>
      <c r="E464" s="122"/>
      <c r="F464" s="10"/>
      <c r="G464" s="122"/>
      <c r="H464" s="147">
        <v>0</v>
      </c>
      <c r="I464" s="147">
        <v>0</v>
      </c>
    </row>
    <row r="465" spans="1:9" x14ac:dyDescent="0.25">
      <c r="A465" s="37">
        <v>3292</v>
      </c>
      <c r="B465" s="38"/>
      <c r="C465" s="39"/>
      <c r="D465" s="36" t="s">
        <v>80</v>
      </c>
      <c r="E465" s="122"/>
      <c r="F465" s="10"/>
      <c r="G465" s="122"/>
      <c r="H465" s="147">
        <v>0</v>
      </c>
      <c r="I465" s="147">
        <v>0</v>
      </c>
    </row>
    <row r="466" spans="1:9" x14ac:dyDescent="0.25">
      <c r="A466" s="37">
        <v>3293</v>
      </c>
      <c r="B466" s="38"/>
      <c r="C466" s="39"/>
      <c r="D466" s="36" t="s">
        <v>81</v>
      </c>
      <c r="E466" s="122"/>
      <c r="F466" s="10"/>
      <c r="G466" s="122"/>
      <c r="H466" s="147">
        <v>0</v>
      </c>
      <c r="I466" s="147">
        <v>0</v>
      </c>
    </row>
    <row r="467" spans="1:9" x14ac:dyDescent="0.25">
      <c r="A467" s="37">
        <v>3294</v>
      </c>
      <c r="B467" s="38"/>
      <c r="C467" s="39"/>
      <c r="D467" s="36" t="s">
        <v>82</v>
      </c>
      <c r="E467" s="122">
        <v>13.27</v>
      </c>
      <c r="F467" s="10">
        <v>13</v>
      </c>
      <c r="G467" s="122">
        <v>13.27</v>
      </c>
      <c r="H467" s="147">
        <f t="shared" ref="H467" si="245">(G467/F467)*100</f>
        <v>102.07692307692307</v>
      </c>
      <c r="I467" s="147">
        <f t="shared" ref="I467" si="246">(G467/E467)*100</f>
        <v>100</v>
      </c>
    </row>
    <row r="468" spans="1:9" x14ac:dyDescent="0.25">
      <c r="A468" s="37">
        <v>3295</v>
      </c>
      <c r="B468" s="38"/>
      <c r="C468" s="39"/>
      <c r="D468" s="36" t="s">
        <v>83</v>
      </c>
      <c r="E468" s="122"/>
      <c r="F468" s="10"/>
      <c r="G468" s="122"/>
      <c r="H468" s="147">
        <v>0</v>
      </c>
      <c r="I468" s="147">
        <v>0</v>
      </c>
    </row>
    <row r="469" spans="1:9" x14ac:dyDescent="0.25">
      <c r="A469" s="37">
        <v>3296</v>
      </c>
      <c r="B469" s="38"/>
      <c r="C469" s="39"/>
      <c r="D469" s="36" t="s">
        <v>84</v>
      </c>
      <c r="E469" s="122"/>
      <c r="F469" s="10"/>
      <c r="G469" s="122"/>
      <c r="H469" s="147">
        <v>0</v>
      </c>
      <c r="I469" s="147">
        <v>0</v>
      </c>
    </row>
    <row r="470" spans="1:9" ht="25.5" x14ac:dyDescent="0.25">
      <c r="A470" s="37">
        <v>3299</v>
      </c>
      <c r="B470" s="38"/>
      <c r="C470" s="39"/>
      <c r="D470" s="36" t="s">
        <v>43</v>
      </c>
      <c r="E470" s="122"/>
      <c r="F470" s="10"/>
      <c r="G470" s="122"/>
      <c r="H470" s="147">
        <v>0</v>
      </c>
      <c r="I470" s="147">
        <v>0</v>
      </c>
    </row>
    <row r="471" spans="1:9" x14ac:dyDescent="0.25">
      <c r="A471" s="47">
        <v>34</v>
      </c>
      <c r="B471" s="48"/>
      <c r="C471" s="49"/>
      <c r="D471" s="45" t="s">
        <v>44</v>
      </c>
      <c r="E471" s="126">
        <f t="shared" ref="E471:G471" si="247">SUM(E472)</f>
        <v>0.69</v>
      </c>
      <c r="F471" s="46">
        <f t="shared" si="247"/>
        <v>15</v>
      </c>
      <c r="G471" s="126">
        <f t="shared" si="247"/>
        <v>14.88</v>
      </c>
      <c r="H471" s="145">
        <f>(G471/F471)*100</f>
        <v>99.200000000000017</v>
      </c>
      <c r="I471" s="145">
        <f>(G471/E471)*100</f>
        <v>2156.521739130435</v>
      </c>
    </row>
    <row r="472" spans="1:9" x14ac:dyDescent="0.25">
      <c r="A472" s="40">
        <v>343</v>
      </c>
      <c r="B472" s="41"/>
      <c r="C472" s="42"/>
      <c r="D472" s="43" t="s">
        <v>45</v>
      </c>
      <c r="E472" s="134">
        <f t="shared" ref="E472:G472" si="248">SUM(E473:E474)</f>
        <v>0.69</v>
      </c>
      <c r="F472" s="44">
        <f t="shared" ref="F472" si="249">SUM(F473:F474)</f>
        <v>15</v>
      </c>
      <c r="G472" s="134">
        <f t="shared" si="248"/>
        <v>14.88</v>
      </c>
      <c r="H472" s="146">
        <f>(G472/F472)*100</f>
        <v>99.200000000000017</v>
      </c>
      <c r="I472" s="146">
        <f>(G472/E472)*100</f>
        <v>2156.521739130435</v>
      </c>
    </row>
    <row r="473" spans="1:9" ht="25.5" x14ac:dyDescent="0.25">
      <c r="A473" s="37">
        <v>3431</v>
      </c>
      <c r="B473" s="38"/>
      <c r="C473" s="39"/>
      <c r="D473" s="36" t="s">
        <v>85</v>
      </c>
      <c r="E473" s="122">
        <v>0.69</v>
      </c>
      <c r="F473" s="10">
        <v>15</v>
      </c>
      <c r="G473" s="122">
        <v>14.88</v>
      </c>
      <c r="H473" s="147">
        <f t="shared" ref="H473" si="250">(G473/F473)*100</f>
        <v>99.200000000000017</v>
      </c>
      <c r="I473" s="147">
        <f t="shared" ref="I473" si="251">(G473/E473)*100</f>
        <v>2156.521739130435</v>
      </c>
    </row>
    <row r="474" spans="1:9" x14ac:dyDescent="0.25">
      <c r="A474" s="37">
        <v>3433</v>
      </c>
      <c r="B474" s="38"/>
      <c r="C474" s="39"/>
      <c r="D474" s="36" t="s">
        <v>86</v>
      </c>
      <c r="E474" s="122"/>
      <c r="F474" s="10"/>
      <c r="G474" s="122"/>
      <c r="H474" s="147">
        <v>0</v>
      </c>
      <c r="I474" s="147">
        <v>0</v>
      </c>
    </row>
    <row r="475" spans="1:9" ht="38.25" x14ac:dyDescent="0.25">
      <c r="A475" s="50">
        <v>4</v>
      </c>
      <c r="B475" s="51"/>
      <c r="C475" s="52"/>
      <c r="D475" s="53" t="s">
        <v>36</v>
      </c>
      <c r="E475" s="118">
        <f t="shared" ref="E475:G476" si="252">SUM(E476)</f>
        <v>0</v>
      </c>
      <c r="F475" s="54">
        <f t="shared" si="252"/>
        <v>0</v>
      </c>
      <c r="G475" s="118">
        <f t="shared" si="252"/>
        <v>0</v>
      </c>
      <c r="H475" s="138">
        <v>0</v>
      </c>
      <c r="I475" s="138">
        <v>0</v>
      </c>
    </row>
    <row r="476" spans="1:9" ht="38.25" x14ac:dyDescent="0.25">
      <c r="A476" s="47">
        <v>42</v>
      </c>
      <c r="B476" s="48"/>
      <c r="C476" s="49"/>
      <c r="D476" s="45" t="s">
        <v>36</v>
      </c>
      <c r="E476" s="126">
        <f t="shared" si="252"/>
        <v>0</v>
      </c>
      <c r="F476" s="46">
        <f t="shared" si="252"/>
        <v>0</v>
      </c>
      <c r="G476" s="126">
        <f t="shared" si="252"/>
        <v>0</v>
      </c>
      <c r="H476" s="145">
        <v>0</v>
      </c>
      <c r="I476" s="145">
        <v>0</v>
      </c>
    </row>
    <row r="477" spans="1:9" x14ac:dyDescent="0.25">
      <c r="A477" s="40">
        <v>422</v>
      </c>
      <c r="B477" s="41"/>
      <c r="C477" s="42"/>
      <c r="D477" s="43" t="s">
        <v>48</v>
      </c>
      <c r="E477" s="134">
        <f t="shared" ref="E477:G477" si="253">SUM(E478:E483)</f>
        <v>0</v>
      </c>
      <c r="F477" s="44">
        <f t="shared" ref="F477" si="254">SUM(F478:F483)</f>
        <v>0</v>
      </c>
      <c r="G477" s="134">
        <f t="shared" si="253"/>
        <v>0</v>
      </c>
      <c r="H477" s="146">
        <v>0</v>
      </c>
      <c r="I477" s="146">
        <v>0</v>
      </c>
    </row>
    <row r="478" spans="1:9" x14ac:dyDescent="0.25">
      <c r="A478" s="37">
        <v>4221</v>
      </c>
      <c r="B478" s="38"/>
      <c r="C478" s="39"/>
      <c r="D478" s="36" t="s">
        <v>89</v>
      </c>
      <c r="E478" s="122"/>
      <c r="F478" s="10"/>
      <c r="G478" s="122"/>
      <c r="H478" s="147">
        <v>0</v>
      </c>
      <c r="I478" s="147">
        <v>0</v>
      </c>
    </row>
    <row r="479" spans="1:9" x14ac:dyDescent="0.25">
      <c r="A479" s="37">
        <v>4222</v>
      </c>
      <c r="B479" s="38"/>
      <c r="C479" s="39"/>
      <c r="D479" s="36" t="s">
        <v>90</v>
      </c>
      <c r="E479" s="122"/>
      <c r="F479" s="10"/>
      <c r="G479" s="122"/>
      <c r="H479" s="147">
        <v>0</v>
      </c>
      <c r="I479" s="147">
        <v>0</v>
      </c>
    </row>
    <row r="480" spans="1:9" x14ac:dyDescent="0.25">
      <c r="A480" s="37">
        <v>4223</v>
      </c>
      <c r="B480" s="38"/>
      <c r="C480" s="39"/>
      <c r="D480" s="36" t="s">
        <v>91</v>
      </c>
      <c r="E480" s="122"/>
      <c r="F480" s="10"/>
      <c r="G480" s="122"/>
      <c r="H480" s="147">
        <v>0</v>
      </c>
      <c r="I480" s="147">
        <v>0</v>
      </c>
    </row>
    <row r="481" spans="1:9" x14ac:dyDescent="0.25">
      <c r="A481" s="37">
        <v>4225</v>
      </c>
      <c r="B481" s="38"/>
      <c r="C481" s="39"/>
      <c r="D481" s="36" t="s">
        <v>92</v>
      </c>
      <c r="E481" s="122"/>
      <c r="F481" s="10"/>
      <c r="G481" s="122"/>
      <c r="H481" s="147">
        <v>0</v>
      </c>
      <c r="I481" s="147">
        <v>0</v>
      </c>
    </row>
    <row r="482" spans="1:9" x14ac:dyDescent="0.25">
      <c r="A482" s="37">
        <v>4226</v>
      </c>
      <c r="B482" s="38"/>
      <c r="C482" s="39"/>
      <c r="D482" s="36" t="s">
        <v>93</v>
      </c>
      <c r="E482" s="122"/>
      <c r="F482" s="10"/>
      <c r="G482" s="122"/>
      <c r="H482" s="147">
        <v>0</v>
      </c>
      <c r="I482" s="147">
        <v>0</v>
      </c>
    </row>
    <row r="483" spans="1:9" ht="25.5" x14ac:dyDescent="0.25">
      <c r="A483" s="37">
        <v>4227</v>
      </c>
      <c r="B483" s="38"/>
      <c r="C483" s="39"/>
      <c r="D483" s="36" t="s">
        <v>94</v>
      </c>
      <c r="E483" s="122"/>
      <c r="F483" s="10"/>
      <c r="G483" s="122"/>
      <c r="H483" s="147">
        <v>0</v>
      </c>
      <c r="I483" s="147">
        <v>0</v>
      </c>
    </row>
    <row r="484" spans="1:9" ht="25.5" x14ac:dyDescent="0.25">
      <c r="A484" s="40">
        <v>424</v>
      </c>
      <c r="B484" s="41"/>
      <c r="C484" s="42"/>
      <c r="D484" s="43" t="s">
        <v>49</v>
      </c>
      <c r="E484" s="134">
        <f t="shared" ref="E484:G484" si="255">SUM(E485)</f>
        <v>0</v>
      </c>
      <c r="F484" s="44">
        <f t="shared" si="255"/>
        <v>0</v>
      </c>
      <c r="G484" s="134">
        <f t="shared" si="255"/>
        <v>0</v>
      </c>
      <c r="H484" s="146">
        <v>0</v>
      </c>
      <c r="I484" s="146">
        <v>0</v>
      </c>
    </row>
    <row r="485" spans="1:9" x14ac:dyDescent="0.25">
      <c r="A485" s="37">
        <v>4241</v>
      </c>
      <c r="B485" s="38"/>
      <c r="C485" s="39"/>
      <c r="D485" s="36" t="s">
        <v>95</v>
      </c>
      <c r="E485" s="122"/>
      <c r="F485" s="10"/>
      <c r="G485" s="122"/>
      <c r="H485" s="147">
        <v>0</v>
      </c>
      <c r="I485" s="147">
        <v>0</v>
      </c>
    </row>
    <row r="486" spans="1:9" x14ac:dyDescent="0.25">
      <c r="A486" s="202" t="s">
        <v>125</v>
      </c>
      <c r="B486" s="203"/>
      <c r="C486" s="204"/>
      <c r="D486" s="35" t="s">
        <v>34</v>
      </c>
      <c r="E486" s="122"/>
      <c r="F486" s="10"/>
      <c r="G486" s="122"/>
      <c r="H486" s="10"/>
      <c r="I486" s="10"/>
    </row>
    <row r="487" spans="1:9" x14ac:dyDescent="0.25">
      <c r="A487" s="205">
        <v>3</v>
      </c>
      <c r="B487" s="206"/>
      <c r="C487" s="207"/>
      <c r="D487" s="53" t="s">
        <v>21</v>
      </c>
      <c r="E487" s="118">
        <f t="shared" ref="E487" si="256">SUM(E488+E499+E532+E536)</f>
        <v>701590.85999999987</v>
      </c>
      <c r="F487" s="54">
        <f>SUM(F488+F499+F532+F536+F540)</f>
        <v>886255</v>
      </c>
      <c r="G487" s="118">
        <f>SUM(G488+G499+G532+G536+G540)</f>
        <v>883934.62</v>
      </c>
      <c r="H487" s="138">
        <f>(G487/F487)*100</f>
        <v>99.738181448905792</v>
      </c>
      <c r="I487" s="138">
        <f>(G487/E487)*100</f>
        <v>125.99004211656921</v>
      </c>
    </row>
    <row r="488" spans="1:9" x14ac:dyDescent="0.25">
      <c r="A488" s="193">
        <v>31</v>
      </c>
      <c r="B488" s="194"/>
      <c r="C488" s="195"/>
      <c r="D488" s="45" t="s">
        <v>22</v>
      </c>
      <c r="E488" s="126">
        <f>SUM(E489+E493+E495)</f>
        <v>652216.82999999996</v>
      </c>
      <c r="F488" s="46">
        <f>SUM(F489+F493+F495)</f>
        <v>771200</v>
      </c>
      <c r="G488" s="126">
        <f>SUM(G489+G493+G495)</f>
        <v>769347.23</v>
      </c>
      <c r="H488" s="145">
        <f>(G488/F488)*100</f>
        <v>99.759754927385885</v>
      </c>
      <c r="I488" s="145">
        <f>(G488/E488)*100</f>
        <v>117.95881286902701</v>
      </c>
    </row>
    <row r="489" spans="1:9" x14ac:dyDescent="0.25">
      <c r="A489" s="40">
        <v>311</v>
      </c>
      <c r="B489" s="41"/>
      <c r="C489" s="42"/>
      <c r="D489" s="43" t="s">
        <v>38</v>
      </c>
      <c r="E489" s="134">
        <f t="shared" ref="E489:G489" si="257">SUM(E490:E492)</f>
        <v>542891.17999999993</v>
      </c>
      <c r="F489" s="44">
        <f t="shared" ref="F489" si="258">SUM(F490:F492)</f>
        <v>637600</v>
      </c>
      <c r="G489" s="134">
        <f t="shared" si="257"/>
        <v>636202.62</v>
      </c>
      <c r="H489" s="146">
        <f>(G489/F489)*100</f>
        <v>99.780837515683814</v>
      </c>
      <c r="I489" s="146">
        <f>(G489/E489)*100</f>
        <v>117.18787179412273</v>
      </c>
    </row>
    <row r="490" spans="1:9" x14ac:dyDescent="0.25">
      <c r="A490" s="37">
        <v>3111</v>
      </c>
      <c r="B490" s="38"/>
      <c r="C490" s="39"/>
      <c r="D490" s="36" t="s">
        <v>50</v>
      </c>
      <c r="E490" s="122">
        <v>523420.68</v>
      </c>
      <c r="F490" s="10">
        <v>619000</v>
      </c>
      <c r="G490" s="122">
        <v>617738.96</v>
      </c>
      <c r="H490" s="147">
        <f t="shared" ref="H490:H492" si="259">(G490/F490)*100</f>
        <v>99.796277867528261</v>
      </c>
      <c r="I490" s="147">
        <f t="shared" ref="I490:I492" si="260">(G490/E490)*100</f>
        <v>118.01959372335078</v>
      </c>
    </row>
    <row r="491" spans="1:9" x14ac:dyDescent="0.25">
      <c r="A491" s="37">
        <v>3113</v>
      </c>
      <c r="B491" s="38"/>
      <c r="C491" s="39"/>
      <c r="D491" s="36" t="s">
        <v>51</v>
      </c>
      <c r="E491" s="122">
        <v>16267.79</v>
      </c>
      <c r="F491" s="10">
        <v>15200</v>
      </c>
      <c r="G491" s="122">
        <v>15106.99</v>
      </c>
      <c r="H491" s="147">
        <f t="shared" si="259"/>
        <v>99.388092105263155</v>
      </c>
      <c r="I491" s="147">
        <f t="shared" si="260"/>
        <v>92.864427190171497</v>
      </c>
    </row>
    <row r="492" spans="1:9" x14ac:dyDescent="0.25">
      <c r="A492" s="37">
        <v>3114</v>
      </c>
      <c r="B492" s="38"/>
      <c r="C492" s="39"/>
      <c r="D492" s="36" t="s">
        <v>52</v>
      </c>
      <c r="E492" s="122">
        <v>3202.71</v>
      </c>
      <c r="F492" s="10">
        <v>3400</v>
      </c>
      <c r="G492" s="122">
        <v>3356.67</v>
      </c>
      <c r="H492" s="147">
        <f t="shared" si="259"/>
        <v>98.725588235294111</v>
      </c>
      <c r="I492" s="147">
        <f t="shared" si="260"/>
        <v>104.80717892035183</v>
      </c>
    </row>
    <row r="493" spans="1:9" x14ac:dyDescent="0.25">
      <c r="A493" s="40">
        <v>312</v>
      </c>
      <c r="B493" s="41"/>
      <c r="C493" s="42"/>
      <c r="D493" s="43" t="s">
        <v>53</v>
      </c>
      <c r="E493" s="134">
        <f t="shared" ref="E493:G493" si="261">SUM(E494)</f>
        <v>21090.61</v>
      </c>
      <c r="F493" s="44">
        <f t="shared" si="261"/>
        <v>29800</v>
      </c>
      <c r="G493" s="134">
        <f t="shared" si="261"/>
        <v>29763.27</v>
      </c>
      <c r="H493" s="146">
        <f>(G493/F493)*100</f>
        <v>99.876744966442956</v>
      </c>
      <c r="I493" s="146">
        <f>(G493/E493)*100</f>
        <v>141.12095382731934</v>
      </c>
    </row>
    <row r="494" spans="1:9" x14ac:dyDescent="0.25">
      <c r="A494" s="37">
        <v>3121</v>
      </c>
      <c r="B494" s="38"/>
      <c r="C494" s="39"/>
      <c r="D494" s="36" t="s">
        <v>54</v>
      </c>
      <c r="E494" s="122">
        <v>21090.61</v>
      </c>
      <c r="F494" s="10">
        <v>29800</v>
      </c>
      <c r="G494" s="122">
        <v>29763.27</v>
      </c>
      <c r="H494" s="147">
        <f>(G494/F494)*100</f>
        <v>99.876744966442956</v>
      </c>
      <c r="I494" s="147">
        <f t="shared" ref="I494" si="262">(G494/E494)*100</f>
        <v>141.12095382731934</v>
      </c>
    </row>
    <row r="495" spans="1:9" x14ac:dyDescent="0.25">
      <c r="A495" s="40">
        <v>313</v>
      </c>
      <c r="B495" s="41"/>
      <c r="C495" s="42"/>
      <c r="D495" s="43" t="s">
        <v>39</v>
      </c>
      <c r="E495" s="134">
        <f t="shared" ref="E495:G495" si="263">SUM(E496:E498)</f>
        <v>88235.040000000008</v>
      </c>
      <c r="F495" s="44">
        <f t="shared" ref="F495" si="264">SUM(F496:F498)</f>
        <v>103800</v>
      </c>
      <c r="G495" s="134">
        <f t="shared" si="263"/>
        <v>103381.34</v>
      </c>
      <c r="H495" s="146">
        <f>(G495/F495)*100</f>
        <v>99.596666666666664</v>
      </c>
      <c r="I495" s="146">
        <f>(G495/E495)*100</f>
        <v>117.16585610433224</v>
      </c>
    </row>
    <row r="496" spans="1:9" x14ac:dyDescent="0.25">
      <c r="A496" s="37">
        <v>3131</v>
      </c>
      <c r="B496" s="38"/>
      <c r="C496" s="39"/>
      <c r="D496" s="36" t="s">
        <v>55</v>
      </c>
      <c r="E496" s="122"/>
      <c r="F496" s="10"/>
      <c r="G496" s="122"/>
      <c r="H496" s="147">
        <v>0</v>
      </c>
      <c r="I496" s="147">
        <v>0</v>
      </c>
    </row>
    <row r="497" spans="1:9" ht="25.5" x14ac:dyDescent="0.25">
      <c r="A497" s="37">
        <v>3132</v>
      </c>
      <c r="B497" s="38"/>
      <c r="C497" s="39"/>
      <c r="D497" s="36" t="s">
        <v>56</v>
      </c>
      <c r="E497" s="122">
        <v>88146.07</v>
      </c>
      <c r="F497" s="10">
        <v>103800</v>
      </c>
      <c r="G497" s="122">
        <v>103381.34</v>
      </c>
      <c r="H497" s="147">
        <f t="shared" ref="H497" si="265">(G497/F497)*100</f>
        <v>99.596666666666664</v>
      </c>
      <c r="I497" s="147">
        <f t="shared" ref="I497:I498" si="266">(G497/E497)*100</f>
        <v>117.28411714782065</v>
      </c>
    </row>
    <row r="498" spans="1:9" x14ac:dyDescent="0.25">
      <c r="A498" s="37">
        <v>3133</v>
      </c>
      <c r="B498" s="38"/>
      <c r="C498" s="39"/>
      <c r="D498" s="36" t="s">
        <v>136</v>
      </c>
      <c r="E498" s="122">
        <v>88.97</v>
      </c>
      <c r="F498" s="10"/>
      <c r="G498" s="122"/>
      <c r="H498" s="147" t="e">
        <f>(G498/F498)*100</f>
        <v>#DIV/0!</v>
      </c>
      <c r="I498" s="147">
        <f t="shared" si="266"/>
        <v>0</v>
      </c>
    </row>
    <row r="499" spans="1:9" x14ac:dyDescent="0.25">
      <c r="A499" s="193">
        <v>32</v>
      </c>
      <c r="B499" s="194"/>
      <c r="C499" s="195"/>
      <c r="D499" s="45" t="s">
        <v>27</v>
      </c>
      <c r="E499" s="126">
        <f>SUM(E500+E505+E513+E523+E524)</f>
        <v>34538.619999999995</v>
      </c>
      <c r="F499" s="46">
        <f>SUM(F500+F505+F513+F523+F524)</f>
        <v>100785</v>
      </c>
      <c r="G499" s="126">
        <f>SUM(G500+G505+G513+G523+G524)</f>
        <v>100480.62999999999</v>
      </c>
      <c r="H499" s="145">
        <f>(G499/F499)*100</f>
        <v>99.698000694547801</v>
      </c>
      <c r="I499" s="145">
        <f>(G499/E499)*100</f>
        <v>290.92253830639442</v>
      </c>
    </row>
    <row r="500" spans="1:9" x14ac:dyDescent="0.25">
      <c r="A500" s="40">
        <v>321</v>
      </c>
      <c r="B500" s="41"/>
      <c r="C500" s="42"/>
      <c r="D500" s="43" t="s">
        <v>40</v>
      </c>
      <c r="E500" s="134">
        <f t="shared" ref="E500:G500" si="267">SUM(E501:E504)</f>
        <v>28041.05</v>
      </c>
      <c r="F500" s="44">
        <f t="shared" ref="F500" si="268">SUM(F501:F504)</f>
        <v>33120</v>
      </c>
      <c r="G500" s="134">
        <f t="shared" si="267"/>
        <v>33049.17</v>
      </c>
      <c r="H500" s="146">
        <f>(G500/F500)*100</f>
        <v>99.786141304347822</v>
      </c>
      <c r="I500" s="146">
        <f>(G500/E500)*100</f>
        <v>117.85995888171092</v>
      </c>
    </row>
    <row r="501" spans="1:9" x14ac:dyDescent="0.25">
      <c r="A501" s="37">
        <v>3211</v>
      </c>
      <c r="B501" s="38"/>
      <c r="C501" s="39"/>
      <c r="D501" s="36" t="s">
        <v>57</v>
      </c>
      <c r="E501" s="122"/>
      <c r="F501" s="10">
        <v>120</v>
      </c>
      <c r="G501" s="122">
        <v>116</v>
      </c>
      <c r="H501" s="147">
        <f t="shared" ref="H501:H502" si="269">(G501/F501)*100</f>
        <v>96.666666666666671</v>
      </c>
      <c r="I501" s="147" t="e">
        <f t="shared" ref="I501:I502" si="270">(G501/E501)*100</f>
        <v>#DIV/0!</v>
      </c>
    </row>
    <row r="502" spans="1:9" ht="25.5" x14ac:dyDescent="0.25">
      <c r="A502" s="37">
        <v>3212</v>
      </c>
      <c r="B502" s="38"/>
      <c r="C502" s="39"/>
      <c r="D502" s="36" t="s">
        <v>58</v>
      </c>
      <c r="E502" s="122">
        <v>28041.05</v>
      </c>
      <c r="F502" s="10">
        <v>33000</v>
      </c>
      <c r="G502" s="122">
        <v>32933.17</v>
      </c>
      <c r="H502" s="147">
        <f t="shared" si="269"/>
        <v>99.797484848484842</v>
      </c>
      <c r="I502" s="147">
        <f t="shared" si="270"/>
        <v>117.44627965072634</v>
      </c>
    </row>
    <row r="503" spans="1:9" x14ac:dyDescent="0.25">
      <c r="A503" s="37">
        <v>3213</v>
      </c>
      <c r="B503" s="38"/>
      <c r="C503" s="39"/>
      <c r="D503" s="36" t="s">
        <v>59</v>
      </c>
      <c r="E503" s="122"/>
      <c r="F503" s="10"/>
      <c r="G503" s="122"/>
      <c r="H503" s="147">
        <v>0</v>
      </c>
      <c r="I503" s="147">
        <v>0</v>
      </c>
    </row>
    <row r="504" spans="1:9" ht="25.5" x14ac:dyDescent="0.25">
      <c r="A504" s="37">
        <v>3214</v>
      </c>
      <c r="B504" s="38"/>
      <c r="C504" s="39"/>
      <c r="D504" s="36" t="s">
        <v>60</v>
      </c>
      <c r="E504" s="122"/>
      <c r="F504" s="10"/>
      <c r="G504" s="122"/>
      <c r="H504" s="147">
        <v>0</v>
      </c>
      <c r="I504" s="147">
        <v>0</v>
      </c>
    </row>
    <row r="505" spans="1:9" x14ac:dyDescent="0.25">
      <c r="A505" s="40">
        <v>322</v>
      </c>
      <c r="B505" s="41"/>
      <c r="C505" s="42"/>
      <c r="D505" s="43" t="s">
        <v>41</v>
      </c>
      <c r="E505" s="134">
        <f t="shared" ref="E505:G505" si="271">SUM(E506:E512)</f>
        <v>0</v>
      </c>
      <c r="F505" s="44">
        <f t="shared" ref="F505" si="272">SUM(F506:F512)</f>
        <v>44700</v>
      </c>
      <c r="G505" s="134">
        <f t="shared" si="271"/>
        <v>44321.11</v>
      </c>
      <c r="H505" s="146">
        <f>(G505/F505)*100</f>
        <v>99.152371364653249</v>
      </c>
      <c r="I505" s="146" t="e">
        <f>(G505/E505)*100</f>
        <v>#DIV/0!</v>
      </c>
    </row>
    <row r="506" spans="1:9" ht="25.5" x14ac:dyDescent="0.25">
      <c r="A506" s="37">
        <v>3221</v>
      </c>
      <c r="B506" s="38"/>
      <c r="C506" s="39"/>
      <c r="D506" s="36" t="s">
        <v>61</v>
      </c>
      <c r="E506" s="122"/>
      <c r="F506" s="10"/>
      <c r="G506" s="122"/>
      <c r="H506" s="147">
        <v>0</v>
      </c>
      <c r="I506" s="147">
        <v>0</v>
      </c>
    </row>
    <row r="507" spans="1:9" x14ac:dyDescent="0.25">
      <c r="A507" s="37">
        <v>3222</v>
      </c>
      <c r="B507" s="38"/>
      <c r="C507" s="39"/>
      <c r="D507" s="36" t="s">
        <v>62</v>
      </c>
      <c r="E507" s="122"/>
      <c r="F507" s="10">
        <v>44700</v>
      </c>
      <c r="G507" s="122">
        <v>44321.11</v>
      </c>
      <c r="H507" s="147">
        <f t="shared" ref="H507" si="273">(G507/F507)*100</f>
        <v>99.152371364653249</v>
      </c>
      <c r="I507" s="147" t="e">
        <f t="shared" ref="I507" si="274">(G507/E507)*100</f>
        <v>#DIV/0!</v>
      </c>
    </row>
    <row r="508" spans="1:9" x14ac:dyDescent="0.25">
      <c r="A508" s="37">
        <v>3223</v>
      </c>
      <c r="B508" s="38"/>
      <c r="C508" s="39"/>
      <c r="D508" s="36" t="s">
        <v>63</v>
      </c>
      <c r="E508" s="122"/>
      <c r="F508" s="10"/>
      <c r="G508" s="122"/>
      <c r="H508" s="147">
        <v>0</v>
      </c>
      <c r="I508" s="147">
        <v>0</v>
      </c>
    </row>
    <row r="509" spans="1:9" ht="25.5" x14ac:dyDescent="0.25">
      <c r="A509" s="37">
        <v>3224</v>
      </c>
      <c r="B509" s="38"/>
      <c r="C509" s="39"/>
      <c r="D509" s="36" t="s">
        <v>64</v>
      </c>
      <c r="E509" s="122"/>
      <c r="F509" s="10"/>
      <c r="G509" s="122"/>
      <c r="H509" s="147">
        <v>0</v>
      </c>
      <c r="I509" s="147">
        <v>0</v>
      </c>
    </row>
    <row r="510" spans="1:9" x14ac:dyDescent="0.25">
      <c r="A510" s="37">
        <v>3225</v>
      </c>
      <c r="B510" s="38"/>
      <c r="C510" s="39"/>
      <c r="D510" s="36" t="s">
        <v>65</v>
      </c>
      <c r="E510" s="122"/>
      <c r="F510" s="10"/>
      <c r="G510" s="122"/>
      <c r="H510" s="147">
        <v>0</v>
      </c>
      <c r="I510" s="147" t="e">
        <f t="shared" ref="I510" si="275">(G510/E510)*100</f>
        <v>#DIV/0!</v>
      </c>
    </row>
    <row r="511" spans="1:9" ht="25.5" x14ac:dyDescent="0.25">
      <c r="A511" s="37">
        <v>3226</v>
      </c>
      <c r="B511" s="38"/>
      <c r="C511" s="39"/>
      <c r="D511" s="36" t="s">
        <v>66</v>
      </c>
      <c r="E511" s="122"/>
      <c r="F511" s="10"/>
      <c r="G511" s="122"/>
      <c r="H511" s="147">
        <v>0</v>
      </c>
      <c r="I511" s="147">
        <v>0</v>
      </c>
    </row>
    <row r="512" spans="1:9" ht="25.5" x14ac:dyDescent="0.25">
      <c r="A512" s="37">
        <v>3227</v>
      </c>
      <c r="B512" s="38"/>
      <c r="C512" s="39"/>
      <c r="D512" s="36" t="s">
        <v>67</v>
      </c>
      <c r="E512" s="122"/>
      <c r="F512" s="10"/>
      <c r="G512" s="122"/>
      <c r="H512" s="147">
        <v>0</v>
      </c>
      <c r="I512" s="147">
        <v>0</v>
      </c>
    </row>
    <row r="513" spans="1:9" x14ac:dyDescent="0.25">
      <c r="A513" s="40">
        <v>323</v>
      </c>
      <c r="B513" s="41"/>
      <c r="C513" s="42"/>
      <c r="D513" s="43" t="s">
        <v>42</v>
      </c>
      <c r="E513" s="134">
        <f t="shared" ref="E513:G513" si="276">SUM(E514:E522)</f>
        <v>660.3</v>
      </c>
      <c r="F513" s="44">
        <f t="shared" ref="F513" si="277">SUM(F514:F522)</f>
        <v>20445</v>
      </c>
      <c r="G513" s="134">
        <f t="shared" si="276"/>
        <v>20602.509999999998</v>
      </c>
      <c r="H513" s="146">
        <f>(G513/F513)*100</f>
        <v>100.77040841281486</v>
      </c>
      <c r="I513" s="146">
        <f>(G513/E513)*100</f>
        <v>3120.1741632591247</v>
      </c>
    </row>
    <row r="514" spans="1:9" x14ac:dyDescent="0.25">
      <c r="A514" s="37">
        <v>3231</v>
      </c>
      <c r="B514" s="38"/>
      <c r="C514" s="39"/>
      <c r="D514" s="36" t="s">
        <v>68</v>
      </c>
      <c r="E514" s="122"/>
      <c r="F514" s="10"/>
      <c r="G514" s="122"/>
      <c r="H514" s="147">
        <v>0</v>
      </c>
      <c r="I514" s="147">
        <v>0</v>
      </c>
    </row>
    <row r="515" spans="1:9" ht="25.5" x14ac:dyDescent="0.25">
      <c r="A515" s="37">
        <v>3232</v>
      </c>
      <c r="B515" s="38"/>
      <c r="C515" s="39"/>
      <c r="D515" s="36" t="s">
        <v>69</v>
      </c>
      <c r="E515" s="122"/>
      <c r="F515" s="10">
        <v>19780</v>
      </c>
      <c r="G515" s="122">
        <v>19782.55</v>
      </c>
      <c r="H515" s="147">
        <f t="shared" ref="H515" si="278">(G515/F515)*100</f>
        <v>100.01289180990899</v>
      </c>
      <c r="I515" s="147" t="e">
        <f t="shared" ref="I515:I520" si="279">(G515/E515)*100</f>
        <v>#DIV/0!</v>
      </c>
    </row>
    <row r="516" spans="1:9" x14ac:dyDescent="0.25">
      <c r="A516" s="37">
        <v>3233</v>
      </c>
      <c r="B516" s="38"/>
      <c r="C516" s="39"/>
      <c r="D516" s="36" t="s">
        <v>70</v>
      </c>
      <c r="E516" s="122"/>
      <c r="F516" s="10"/>
      <c r="G516" s="122"/>
      <c r="H516" s="147">
        <v>0</v>
      </c>
      <c r="I516" s="147">
        <v>0</v>
      </c>
    </row>
    <row r="517" spans="1:9" x14ac:dyDescent="0.25">
      <c r="A517" s="37">
        <v>3234</v>
      </c>
      <c r="B517" s="38"/>
      <c r="C517" s="39"/>
      <c r="D517" s="36" t="s">
        <v>71</v>
      </c>
      <c r="E517" s="122"/>
      <c r="F517" s="10"/>
      <c r="G517" s="122"/>
      <c r="H517" s="147">
        <v>0</v>
      </c>
      <c r="I517" s="147">
        <v>0</v>
      </c>
    </row>
    <row r="518" spans="1:9" x14ac:dyDescent="0.25">
      <c r="A518" s="37">
        <v>3235</v>
      </c>
      <c r="B518" s="38"/>
      <c r="C518" s="39"/>
      <c r="D518" s="36" t="s">
        <v>72</v>
      </c>
      <c r="E518" s="122"/>
      <c r="F518" s="10"/>
      <c r="G518" s="122"/>
      <c r="H518" s="147">
        <v>0</v>
      </c>
      <c r="I518" s="147">
        <v>0</v>
      </c>
    </row>
    <row r="519" spans="1:9" x14ac:dyDescent="0.25">
      <c r="A519" s="37">
        <v>3236</v>
      </c>
      <c r="B519" s="38"/>
      <c r="C519" s="39"/>
      <c r="D519" s="36" t="s">
        <v>73</v>
      </c>
      <c r="E519" s="122">
        <v>245.54</v>
      </c>
      <c r="F519" s="10"/>
      <c r="G519" s="122"/>
      <c r="H519" s="147" t="e">
        <f t="shared" ref="H519:H520" si="280">(G519/F519)*100</f>
        <v>#DIV/0!</v>
      </c>
      <c r="I519" s="147">
        <f t="shared" si="279"/>
        <v>0</v>
      </c>
    </row>
    <row r="520" spans="1:9" x14ac:dyDescent="0.25">
      <c r="A520" s="37">
        <v>3237</v>
      </c>
      <c r="B520" s="38"/>
      <c r="C520" s="39"/>
      <c r="D520" s="36" t="s">
        <v>74</v>
      </c>
      <c r="E520" s="122">
        <v>414.76</v>
      </c>
      <c r="F520" s="10">
        <v>665</v>
      </c>
      <c r="G520" s="122">
        <v>819.96</v>
      </c>
      <c r="H520" s="147">
        <f t="shared" si="280"/>
        <v>123.30225563909775</v>
      </c>
      <c r="I520" s="147">
        <f t="shared" si="279"/>
        <v>197.69505256051693</v>
      </c>
    </row>
    <row r="521" spans="1:9" x14ac:dyDescent="0.25">
      <c r="A521" s="37">
        <v>3238</v>
      </c>
      <c r="B521" s="38"/>
      <c r="C521" s="39"/>
      <c r="D521" s="36" t="s">
        <v>75</v>
      </c>
      <c r="E521" s="122"/>
      <c r="F521" s="10"/>
      <c r="G521" s="122"/>
      <c r="H521" s="147">
        <v>0</v>
      </c>
      <c r="I521" s="147">
        <v>0</v>
      </c>
    </row>
    <row r="522" spans="1:9" x14ac:dyDescent="0.25">
      <c r="A522" s="37">
        <v>3239</v>
      </c>
      <c r="B522" s="38"/>
      <c r="C522" s="39"/>
      <c r="D522" s="36" t="s">
        <v>76</v>
      </c>
      <c r="E522" s="122"/>
      <c r="F522" s="10"/>
      <c r="G522" s="122"/>
      <c r="H522" s="147">
        <v>0</v>
      </c>
      <c r="I522" s="147">
        <v>0</v>
      </c>
    </row>
    <row r="523" spans="1:9" ht="25.5" x14ac:dyDescent="0.25">
      <c r="A523" s="40">
        <v>324</v>
      </c>
      <c r="B523" s="41"/>
      <c r="C523" s="42"/>
      <c r="D523" s="43" t="s">
        <v>77</v>
      </c>
      <c r="E523" s="134"/>
      <c r="F523" s="44"/>
      <c r="G523" s="134"/>
      <c r="H523" s="146">
        <v>0</v>
      </c>
      <c r="I523" s="146">
        <v>0</v>
      </c>
    </row>
    <row r="524" spans="1:9" ht="25.5" x14ac:dyDescent="0.25">
      <c r="A524" s="40">
        <v>329</v>
      </c>
      <c r="B524" s="41"/>
      <c r="C524" s="42"/>
      <c r="D524" s="43" t="s">
        <v>78</v>
      </c>
      <c r="E524" s="134">
        <f t="shared" ref="E524:G524" si="281">SUM(E525:E531)</f>
        <v>5837.27</v>
      </c>
      <c r="F524" s="44">
        <f t="shared" ref="F524" si="282">SUM(F525:F531)</f>
        <v>2520</v>
      </c>
      <c r="G524" s="134">
        <f t="shared" si="281"/>
        <v>2507.84</v>
      </c>
      <c r="H524" s="146">
        <f>(G524/F524)*100</f>
        <v>99.517460317460333</v>
      </c>
      <c r="I524" s="146">
        <f>(G524/E524)*100</f>
        <v>42.962549273890019</v>
      </c>
    </row>
    <row r="525" spans="1:9" ht="38.25" x14ac:dyDescent="0.25">
      <c r="A525" s="37">
        <v>3291</v>
      </c>
      <c r="B525" s="38"/>
      <c r="C525" s="39"/>
      <c r="D525" s="36" t="s">
        <v>79</v>
      </c>
      <c r="E525" s="122"/>
      <c r="F525" s="10"/>
      <c r="G525" s="122"/>
      <c r="H525" s="147">
        <v>0</v>
      </c>
      <c r="I525" s="147">
        <v>0</v>
      </c>
    </row>
    <row r="526" spans="1:9" x14ac:dyDescent="0.25">
      <c r="A526" s="37">
        <v>3292</v>
      </c>
      <c r="B526" s="38"/>
      <c r="C526" s="39"/>
      <c r="D526" s="36" t="s">
        <v>80</v>
      </c>
      <c r="E526" s="122"/>
      <c r="F526" s="10"/>
      <c r="G526" s="122"/>
      <c r="H526" s="147">
        <v>0</v>
      </c>
      <c r="I526" s="147">
        <v>0</v>
      </c>
    </row>
    <row r="527" spans="1:9" x14ac:dyDescent="0.25">
      <c r="A527" s="37">
        <v>3293</v>
      </c>
      <c r="B527" s="38"/>
      <c r="C527" s="39"/>
      <c r="D527" s="36" t="s">
        <v>81</v>
      </c>
      <c r="E527" s="122"/>
      <c r="F527" s="10"/>
      <c r="G527" s="122"/>
      <c r="H527" s="147">
        <v>0</v>
      </c>
      <c r="I527" s="147">
        <v>0</v>
      </c>
    </row>
    <row r="528" spans="1:9" x14ac:dyDescent="0.25">
      <c r="A528" s="37">
        <v>3294</v>
      </c>
      <c r="B528" s="38"/>
      <c r="C528" s="39"/>
      <c r="D528" s="36" t="s">
        <v>82</v>
      </c>
      <c r="E528" s="122"/>
      <c r="F528" s="10"/>
      <c r="G528" s="122"/>
      <c r="H528" s="147">
        <v>0</v>
      </c>
      <c r="I528" s="147">
        <v>0</v>
      </c>
    </row>
    <row r="529" spans="1:9" x14ac:dyDescent="0.25">
      <c r="A529" s="37">
        <v>3295</v>
      </c>
      <c r="B529" s="38"/>
      <c r="C529" s="39"/>
      <c r="D529" s="36" t="s">
        <v>83</v>
      </c>
      <c r="E529" s="122">
        <v>3136.77</v>
      </c>
      <c r="F529" s="10">
        <v>2500</v>
      </c>
      <c r="G529" s="122">
        <v>2488.86</v>
      </c>
      <c r="H529" s="147">
        <f t="shared" ref="H529:H531" si="283">(G529/F529)*100</f>
        <v>99.554400000000015</v>
      </c>
      <c r="I529" s="147">
        <f t="shared" ref="I529:I531" si="284">(G529/E529)*100</f>
        <v>79.344676211516955</v>
      </c>
    </row>
    <row r="530" spans="1:9" x14ac:dyDescent="0.25">
      <c r="A530" s="37">
        <v>3296</v>
      </c>
      <c r="B530" s="38"/>
      <c r="C530" s="39"/>
      <c r="D530" s="36" t="s">
        <v>84</v>
      </c>
      <c r="E530" s="122">
        <v>2700.5</v>
      </c>
      <c r="F530" s="10"/>
      <c r="G530" s="122"/>
      <c r="H530" s="147">
        <v>0</v>
      </c>
      <c r="I530" s="147">
        <f t="shared" si="284"/>
        <v>0</v>
      </c>
    </row>
    <row r="531" spans="1:9" ht="25.5" x14ac:dyDescent="0.25">
      <c r="A531" s="37">
        <v>3299</v>
      </c>
      <c r="B531" s="38"/>
      <c r="C531" s="39"/>
      <c r="D531" s="36" t="s">
        <v>43</v>
      </c>
      <c r="E531" s="122"/>
      <c r="F531" s="10">
        <v>20</v>
      </c>
      <c r="G531" s="122">
        <v>18.98</v>
      </c>
      <c r="H531" s="147">
        <f t="shared" si="283"/>
        <v>94.9</v>
      </c>
      <c r="I531" s="147" t="e">
        <f t="shared" si="284"/>
        <v>#DIV/0!</v>
      </c>
    </row>
    <row r="532" spans="1:9" x14ac:dyDescent="0.25">
      <c r="A532" s="47">
        <v>34</v>
      </c>
      <c r="B532" s="48"/>
      <c r="C532" s="49"/>
      <c r="D532" s="45" t="s">
        <v>44</v>
      </c>
      <c r="E532" s="126">
        <f>E533</f>
        <v>2105.8200000000002</v>
      </c>
      <c r="F532" s="46">
        <f>SUM(F533)</f>
        <v>0</v>
      </c>
      <c r="G532" s="126">
        <f>SUM(G533)</f>
        <v>0</v>
      </c>
      <c r="H532" s="145" t="e">
        <f>(G532/F532)*100</f>
        <v>#DIV/0!</v>
      </c>
      <c r="I532" s="145">
        <f>(G532/E532)*100</f>
        <v>0</v>
      </c>
    </row>
    <row r="533" spans="1:9" x14ac:dyDescent="0.25">
      <c r="A533" s="40">
        <v>343</v>
      </c>
      <c r="B533" s="41"/>
      <c r="C533" s="42"/>
      <c r="D533" s="43" t="s">
        <v>45</v>
      </c>
      <c r="E533" s="134">
        <f t="shared" ref="E533:G533" si="285">SUM(E534:E535)</f>
        <v>2105.8200000000002</v>
      </c>
      <c r="F533" s="44">
        <f t="shared" ref="F533" si="286">SUM(F534:F535)</f>
        <v>0</v>
      </c>
      <c r="G533" s="134">
        <f t="shared" si="285"/>
        <v>0</v>
      </c>
      <c r="H533" s="146" t="e">
        <f>(G533/F533)*100</f>
        <v>#DIV/0!</v>
      </c>
      <c r="I533" s="146">
        <f>(G533/E533)*100</f>
        <v>0</v>
      </c>
    </row>
    <row r="534" spans="1:9" ht="25.5" x14ac:dyDescent="0.25">
      <c r="A534" s="37">
        <v>3431</v>
      </c>
      <c r="B534" s="38"/>
      <c r="C534" s="39"/>
      <c r="D534" s="36" t="s">
        <v>85</v>
      </c>
      <c r="E534" s="122"/>
      <c r="F534" s="10"/>
      <c r="G534" s="122"/>
      <c r="H534" s="147">
        <v>0</v>
      </c>
      <c r="I534" s="147">
        <v>0</v>
      </c>
    </row>
    <row r="535" spans="1:9" x14ac:dyDescent="0.25">
      <c r="A535" s="37">
        <v>3433</v>
      </c>
      <c r="B535" s="38"/>
      <c r="C535" s="39"/>
      <c r="D535" s="36" t="s">
        <v>86</v>
      </c>
      <c r="E535" s="122">
        <v>2105.8200000000002</v>
      </c>
      <c r="F535" s="10"/>
      <c r="G535" s="122"/>
      <c r="H535" s="147" t="e">
        <f t="shared" ref="H535" si="287">(G535/F535)*100</f>
        <v>#DIV/0!</v>
      </c>
      <c r="I535" s="147">
        <f t="shared" ref="I535" si="288">(G535/E535)*100</f>
        <v>0</v>
      </c>
    </row>
    <row r="536" spans="1:9" ht="38.25" x14ac:dyDescent="0.25">
      <c r="A536" s="47">
        <v>37</v>
      </c>
      <c r="B536" s="48"/>
      <c r="C536" s="49"/>
      <c r="D536" s="45" t="s">
        <v>46</v>
      </c>
      <c r="E536" s="126">
        <f>SUM(E537)</f>
        <v>12729.59</v>
      </c>
      <c r="F536" s="46">
        <f>SUM(F537)</f>
        <v>13750</v>
      </c>
      <c r="G536" s="126">
        <f>SUM(G537)</f>
        <v>13584.66</v>
      </c>
      <c r="H536" s="145">
        <f>(G536/F536)*100</f>
        <v>98.797527272727265</v>
      </c>
      <c r="I536" s="145">
        <f>(G536/E536)*100</f>
        <v>106.71718413554561</v>
      </c>
    </row>
    <row r="537" spans="1:9" ht="25.5" x14ac:dyDescent="0.25">
      <c r="A537" s="40">
        <v>372</v>
      </c>
      <c r="B537" s="41"/>
      <c r="C537" s="42"/>
      <c r="D537" s="43" t="s">
        <v>47</v>
      </c>
      <c r="E537" s="134">
        <f t="shared" ref="E537" si="289">SUM(E538:E539)</f>
        <v>12729.59</v>
      </c>
      <c r="F537" s="44">
        <f>SUM(F538:F539)</f>
        <v>13750</v>
      </c>
      <c r="G537" s="134">
        <f>SUM(G538:G539)</f>
        <v>13584.66</v>
      </c>
      <c r="H537" s="146">
        <f>(G537/F537)*100</f>
        <v>98.797527272727265</v>
      </c>
      <c r="I537" s="146">
        <f>(G537/E537)*100</f>
        <v>106.71718413554561</v>
      </c>
    </row>
    <row r="538" spans="1:9" ht="25.5" x14ac:dyDescent="0.25">
      <c r="A538" s="37">
        <v>3721</v>
      </c>
      <c r="B538" s="38"/>
      <c r="C538" s="39"/>
      <c r="D538" s="36" t="s">
        <v>87</v>
      </c>
      <c r="E538" s="122">
        <v>583.27</v>
      </c>
      <c r="F538" s="10">
        <v>1100</v>
      </c>
      <c r="G538" s="122">
        <v>941.26</v>
      </c>
      <c r="H538" s="147">
        <f t="shared" ref="H538:H539" si="290">(G538/F538)*100</f>
        <v>85.569090909090903</v>
      </c>
      <c r="I538" s="147">
        <f t="shared" ref="I538:I539" si="291">(G538/E538)*100</f>
        <v>161.376378006755</v>
      </c>
    </row>
    <row r="539" spans="1:9" ht="25.5" x14ac:dyDescent="0.25">
      <c r="A539" s="37">
        <v>3722</v>
      </c>
      <c r="B539" s="38"/>
      <c r="C539" s="39"/>
      <c r="D539" s="36" t="s">
        <v>88</v>
      </c>
      <c r="E539" s="122">
        <v>12146.32</v>
      </c>
      <c r="F539" s="10">
        <v>12650</v>
      </c>
      <c r="G539" s="122">
        <v>12643.4</v>
      </c>
      <c r="H539" s="147">
        <f t="shared" si="290"/>
        <v>99.94782608695651</v>
      </c>
      <c r="I539" s="147">
        <f t="shared" si="291"/>
        <v>104.09243293441963</v>
      </c>
    </row>
    <row r="540" spans="1:9" x14ac:dyDescent="0.25">
      <c r="A540" s="47">
        <v>38</v>
      </c>
      <c r="B540" s="48"/>
      <c r="C540" s="49"/>
      <c r="D540" s="45" t="s">
        <v>169</v>
      </c>
      <c r="E540" s="126">
        <f>SUM(E541)</f>
        <v>0</v>
      </c>
      <c r="F540" s="46">
        <f>SUM(F541)</f>
        <v>520</v>
      </c>
      <c r="G540" s="126">
        <f>SUM(G541)</f>
        <v>522.1</v>
      </c>
      <c r="H540" s="145">
        <f>(G540/F540)*100</f>
        <v>100.40384615384616</v>
      </c>
      <c r="I540" s="145" t="e">
        <f>(G540/E540)*100</f>
        <v>#DIV/0!</v>
      </c>
    </row>
    <row r="541" spans="1:9" x14ac:dyDescent="0.25">
      <c r="A541" s="40">
        <v>381</v>
      </c>
      <c r="B541" s="41"/>
      <c r="C541" s="42"/>
      <c r="D541" s="43" t="s">
        <v>115</v>
      </c>
      <c r="E541" s="134"/>
      <c r="F541" s="44">
        <f>SUM(F542)</f>
        <v>520</v>
      </c>
      <c r="G541" s="134">
        <f>SUM(G542)</f>
        <v>522.1</v>
      </c>
      <c r="H541" s="146">
        <f>(G541/F541)*100</f>
        <v>100.40384615384616</v>
      </c>
      <c r="I541" s="146" t="e">
        <f>(G541/E541)*100</f>
        <v>#DIV/0!</v>
      </c>
    </row>
    <row r="542" spans="1:9" x14ac:dyDescent="0.25">
      <c r="A542" s="37">
        <v>3812</v>
      </c>
      <c r="B542" s="38"/>
      <c r="C542" s="39"/>
      <c r="D542" s="36" t="s">
        <v>170</v>
      </c>
      <c r="E542" s="122"/>
      <c r="F542" s="10">
        <v>520</v>
      </c>
      <c r="G542" s="122">
        <v>522.1</v>
      </c>
      <c r="H542" s="147">
        <f t="shared" ref="H542" si="292">(G542/F542)*100</f>
        <v>100.40384615384616</v>
      </c>
      <c r="I542" s="147" t="e">
        <f t="shared" ref="I542" si="293">(G542/E542)*100</f>
        <v>#DIV/0!</v>
      </c>
    </row>
    <row r="543" spans="1:9" ht="38.25" x14ac:dyDescent="0.25">
      <c r="A543" s="50">
        <v>4</v>
      </c>
      <c r="B543" s="51"/>
      <c r="C543" s="52"/>
      <c r="D543" s="53" t="s">
        <v>36</v>
      </c>
      <c r="E543" s="118">
        <f t="shared" ref="E543:G543" si="294">SUM(E544)</f>
        <v>4328.53</v>
      </c>
      <c r="F543" s="54">
        <f t="shared" si="294"/>
        <v>17331</v>
      </c>
      <c r="G543" s="118">
        <f t="shared" si="294"/>
        <v>17324.72</v>
      </c>
      <c r="H543" s="138">
        <f>(G543/F543)*100</f>
        <v>99.963764352893662</v>
      </c>
      <c r="I543" s="138">
        <f>(G543/E543)*100</f>
        <v>400.2448868322503</v>
      </c>
    </row>
    <row r="544" spans="1:9" ht="38.25" x14ac:dyDescent="0.25">
      <c r="A544" s="47">
        <v>42</v>
      </c>
      <c r="B544" s="48"/>
      <c r="C544" s="49"/>
      <c r="D544" s="45" t="s">
        <v>36</v>
      </c>
      <c r="E544" s="126">
        <f t="shared" ref="E544" si="295">SUM(E545,E552)</f>
        <v>4328.53</v>
      </c>
      <c r="F544" s="46">
        <f>SUM(F545,F552)</f>
        <v>17331</v>
      </c>
      <c r="G544" s="126">
        <f>SUM(G545,G552)</f>
        <v>17324.72</v>
      </c>
      <c r="H544" s="145">
        <f>(G544/F544)*100</f>
        <v>99.963764352893662</v>
      </c>
      <c r="I544" s="145">
        <f>(G544/E544)*100</f>
        <v>400.2448868322503</v>
      </c>
    </row>
    <row r="545" spans="1:9" x14ac:dyDescent="0.25">
      <c r="A545" s="40">
        <v>422</v>
      </c>
      <c r="B545" s="41"/>
      <c r="C545" s="42"/>
      <c r="D545" s="43" t="s">
        <v>48</v>
      </c>
      <c r="E545" s="134">
        <f>SUM(E546:E551)</f>
        <v>2256.29</v>
      </c>
      <c r="F545" s="44">
        <f>SUM(F546:F551)</f>
        <v>15165</v>
      </c>
      <c r="G545" s="134">
        <f>SUM(G546:G551)</f>
        <v>15164.220000000001</v>
      </c>
      <c r="H545" s="146">
        <f>(G545/F545)*100</f>
        <v>99.994856577645905</v>
      </c>
      <c r="I545" s="146">
        <f>(G545/E545)*100</f>
        <v>672.08647824526111</v>
      </c>
    </row>
    <row r="546" spans="1:9" x14ac:dyDescent="0.25">
      <c r="A546" s="37">
        <v>4221</v>
      </c>
      <c r="B546" s="38"/>
      <c r="C546" s="39"/>
      <c r="D546" s="36" t="s">
        <v>89</v>
      </c>
      <c r="E546" s="122"/>
      <c r="F546" s="10">
        <v>8120</v>
      </c>
      <c r="G546" s="122">
        <v>8120.92</v>
      </c>
      <c r="H546" s="147">
        <f t="shared" ref="H546" si="296">(G546/F546)*100</f>
        <v>100.01133004926108</v>
      </c>
      <c r="I546" s="147" t="e">
        <f t="shared" ref="I546:I553" si="297">(G546/E546)*100</f>
        <v>#DIV/0!</v>
      </c>
    </row>
    <row r="547" spans="1:9" x14ac:dyDescent="0.25">
      <c r="A547" s="37">
        <v>4222</v>
      </c>
      <c r="B547" s="38"/>
      <c r="C547" s="39"/>
      <c r="D547" s="36" t="s">
        <v>90</v>
      </c>
      <c r="E547" s="122"/>
      <c r="F547" s="10"/>
      <c r="G547" s="122"/>
      <c r="H547" s="147">
        <v>0</v>
      </c>
      <c r="I547" s="147">
        <v>0</v>
      </c>
    </row>
    <row r="548" spans="1:9" x14ac:dyDescent="0.25">
      <c r="A548" s="37">
        <v>4223</v>
      </c>
      <c r="B548" s="38"/>
      <c r="C548" s="39"/>
      <c r="D548" s="36" t="s">
        <v>91</v>
      </c>
      <c r="E548" s="122"/>
      <c r="F548" s="10"/>
      <c r="G548" s="122"/>
      <c r="H548" s="147">
        <v>0</v>
      </c>
      <c r="I548" s="147">
        <v>0</v>
      </c>
    </row>
    <row r="549" spans="1:9" x14ac:dyDescent="0.25">
      <c r="A549" s="37">
        <v>4225</v>
      </c>
      <c r="B549" s="38"/>
      <c r="C549" s="39"/>
      <c r="D549" s="36" t="s">
        <v>92</v>
      </c>
      <c r="E549" s="122"/>
      <c r="F549" s="10"/>
      <c r="G549" s="122"/>
      <c r="H549" s="147">
        <v>0</v>
      </c>
      <c r="I549" s="147">
        <v>0</v>
      </c>
    </row>
    <row r="550" spans="1:9" x14ac:dyDescent="0.25">
      <c r="A550" s="37">
        <v>4226</v>
      </c>
      <c r="B550" s="38"/>
      <c r="C550" s="39"/>
      <c r="D550" s="36" t="s">
        <v>93</v>
      </c>
      <c r="E550" s="122"/>
      <c r="F550" s="10"/>
      <c r="G550" s="122"/>
      <c r="H550" s="147">
        <v>0</v>
      </c>
      <c r="I550" s="147">
        <v>0</v>
      </c>
    </row>
    <row r="551" spans="1:9" ht="25.5" x14ac:dyDescent="0.25">
      <c r="A551" s="37">
        <v>4227</v>
      </c>
      <c r="B551" s="38"/>
      <c r="C551" s="39"/>
      <c r="D551" s="36" t="s">
        <v>94</v>
      </c>
      <c r="E551" s="122">
        <v>2256.29</v>
      </c>
      <c r="F551" s="10">
        <v>7045</v>
      </c>
      <c r="G551" s="122">
        <v>7043.3</v>
      </c>
      <c r="H551" s="147">
        <f t="shared" ref="H551" si="298">(G551/F551)*100</f>
        <v>99.975869410929747</v>
      </c>
      <c r="I551" s="147">
        <f t="shared" si="297"/>
        <v>312.16288686294757</v>
      </c>
    </row>
    <row r="552" spans="1:9" ht="25.5" x14ac:dyDescent="0.25">
      <c r="A552" s="40">
        <v>424</v>
      </c>
      <c r="B552" s="41"/>
      <c r="C552" s="42"/>
      <c r="D552" s="43" t="s">
        <v>49</v>
      </c>
      <c r="E552" s="134">
        <f t="shared" ref="E552:G552" si="299">SUM(E553)</f>
        <v>2072.2399999999998</v>
      </c>
      <c r="F552" s="44">
        <f t="shared" si="299"/>
        <v>2166</v>
      </c>
      <c r="G552" s="134">
        <f t="shared" si="299"/>
        <v>2160.5</v>
      </c>
      <c r="H552" s="146">
        <f>(G552/F552)*100</f>
        <v>99.746075715604803</v>
      </c>
      <c r="I552" s="146">
        <f>(G552/E552)*100</f>
        <v>104.25915917075244</v>
      </c>
    </row>
    <row r="553" spans="1:9" x14ac:dyDescent="0.25">
      <c r="A553" s="37">
        <v>4241</v>
      </c>
      <c r="B553" s="38"/>
      <c r="C553" s="39"/>
      <c r="D553" s="36" t="s">
        <v>95</v>
      </c>
      <c r="E553" s="122">
        <v>2072.2399999999998</v>
      </c>
      <c r="F553" s="10">
        <v>2166</v>
      </c>
      <c r="G553" s="122">
        <v>2160.5</v>
      </c>
      <c r="H553" s="147">
        <f>(G553/F553)*100</f>
        <v>99.746075715604803</v>
      </c>
      <c r="I553" s="147">
        <f t="shared" si="297"/>
        <v>104.25915917075244</v>
      </c>
    </row>
    <row r="554" spans="1:9" ht="15" customHeight="1" x14ac:dyDescent="0.25">
      <c r="A554" s="202" t="s">
        <v>126</v>
      </c>
      <c r="B554" s="203"/>
      <c r="C554" s="204"/>
      <c r="D554" s="35" t="s">
        <v>127</v>
      </c>
      <c r="E554" s="122"/>
      <c r="F554" s="10"/>
      <c r="G554" s="122"/>
      <c r="H554" s="10"/>
      <c r="I554" s="147"/>
    </row>
    <row r="555" spans="1:9" x14ac:dyDescent="0.25">
      <c r="A555" s="205">
        <v>3</v>
      </c>
      <c r="B555" s="206"/>
      <c r="C555" s="207"/>
      <c r="D555" s="53" t="s">
        <v>21</v>
      </c>
      <c r="E555" s="118">
        <f>SUM(E556)</f>
        <v>323.67</v>
      </c>
      <c r="F555" s="54">
        <f>SUM(F556+F580)</f>
        <v>840</v>
      </c>
      <c r="G555" s="118">
        <f>SUM(G556+G580)</f>
        <v>1188.25</v>
      </c>
      <c r="H555" s="138">
        <f>(G555/F555)*100</f>
        <v>141.45833333333334</v>
      </c>
      <c r="I555" s="138">
        <f>(G555/E555)*100</f>
        <v>367.11774338060371</v>
      </c>
    </row>
    <row r="556" spans="1:9" x14ac:dyDescent="0.25">
      <c r="A556" s="193">
        <v>32</v>
      </c>
      <c r="B556" s="194"/>
      <c r="C556" s="195"/>
      <c r="D556" s="45" t="s">
        <v>27</v>
      </c>
      <c r="E556" s="126">
        <f>SUM(E557+E562+E570)</f>
        <v>323.67</v>
      </c>
      <c r="F556" s="46">
        <f t="shared" ref="F556" si="300">SUM(F562+F570)</f>
        <v>715</v>
      </c>
      <c r="G556" s="126">
        <f t="shared" ref="G556" si="301">SUM(G562+G570)</f>
        <v>1066.0899999999999</v>
      </c>
      <c r="H556" s="145">
        <f>(G556/F556)*100</f>
        <v>149.1034965034965</v>
      </c>
      <c r="I556" s="145">
        <f>(G556/E556)*100</f>
        <v>329.37559860351587</v>
      </c>
    </row>
    <row r="557" spans="1:9" x14ac:dyDescent="0.25">
      <c r="A557" s="40">
        <v>321</v>
      </c>
      <c r="B557" s="41"/>
      <c r="C557" s="42"/>
      <c r="D557" s="43" t="s">
        <v>40</v>
      </c>
      <c r="E557" s="134">
        <f>SUM(E558:E561)</f>
        <v>5.31</v>
      </c>
      <c r="F557" s="44">
        <v>0</v>
      </c>
      <c r="G557" s="134">
        <f>SUM(G558:G561)</f>
        <v>0</v>
      </c>
      <c r="H557" s="146" t="e">
        <f>(G557/F557)*100</f>
        <v>#DIV/0!</v>
      </c>
      <c r="I557" s="146">
        <f>(G557/E557)*100</f>
        <v>0</v>
      </c>
    </row>
    <row r="558" spans="1:9" x14ac:dyDescent="0.25">
      <c r="A558" s="37">
        <v>3211</v>
      </c>
      <c r="B558" s="38"/>
      <c r="C558" s="39"/>
      <c r="D558" s="36" t="s">
        <v>57</v>
      </c>
      <c r="E558" s="122">
        <v>5.31</v>
      </c>
      <c r="F558" s="10"/>
      <c r="G558" s="122"/>
      <c r="H558" s="147" t="e">
        <f t="shared" ref="H558" si="302">(G558/F558)*100</f>
        <v>#DIV/0!</v>
      </c>
      <c r="I558" s="147">
        <f t="shared" ref="I558" si="303">(G558/E558)*100</f>
        <v>0</v>
      </c>
    </row>
    <row r="559" spans="1:9" ht="25.5" x14ac:dyDescent="0.25">
      <c r="A559" s="37">
        <v>3212</v>
      </c>
      <c r="B559" s="38"/>
      <c r="C559" s="39"/>
      <c r="D559" s="36" t="s">
        <v>58</v>
      </c>
      <c r="E559" s="122"/>
      <c r="F559" s="10"/>
      <c r="G559" s="122"/>
      <c r="H559" s="147">
        <v>0</v>
      </c>
      <c r="I559" s="147">
        <v>0</v>
      </c>
    </row>
    <row r="560" spans="1:9" x14ac:dyDescent="0.25">
      <c r="A560" s="37">
        <v>3213</v>
      </c>
      <c r="B560" s="38"/>
      <c r="C560" s="39"/>
      <c r="D560" s="36" t="s">
        <v>59</v>
      </c>
      <c r="E560" s="122"/>
      <c r="F560" s="10"/>
      <c r="G560" s="122"/>
      <c r="H560" s="147">
        <v>0</v>
      </c>
      <c r="I560" s="147">
        <v>0</v>
      </c>
    </row>
    <row r="561" spans="1:9" ht="25.5" x14ac:dyDescent="0.25">
      <c r="A561" s="37">
        <v>3214</v>
      </c>
      <c r="B561" s="38"/>
      <c r="C561" s="39"/>
      <c r="D561" s="36" t="s">
        <v>60</v>
      </c>
      <c r="E561" s="122"/>
      <c r="F561" s="10"/>
      <c r="G561" s="122"/>
      <c r="H561" s="147">
        <v>0</v>
      </c>
      <c r="I561" s="147">
        <v>0</v>
      </c>
    </row>
    <row r="562" spans="1:9" x14ac:dyDescent="0.25">
      <c r="A562" s="40">
        <v>322</v>
      </c>
      <c r="B562" s="41"/>
      <c r="C562" s="42"/>
      <c r="D562" s="43" t="s">
        <v>41</v>
      </c>
      <c r="E562" s="134">
        <f t="shared" ref="E562:G562" si="304">SUM(E563:E569)</f>
        <v>318.36</v>
      </c>
      <c r="F562" s="44">
        <f t="shared" ref="F562" si="305">SUM(F563:F569)</f>
        <v>715</v>
      </c>
      <c r="G562" s="134">
        <f t="shared" si="304"/>
        <v>1066.0899999999999</v>
      </c>
      <c r="H562" s="146">
        <f>(G562/F562)*100</f>
        <v>149.1034965034965</v>
      </c>
      <c r="I562" s="146">
        <f>(G562/E562)*100</f>
        <v>334.86933031787908</v>
      </c>
    </row>
    <row r="563" spans="1:9" ht="25.5" x14ac:dyDescent="0.25">
      <c r="A563" s="37">
        <v>3221</v>
      </c>
      <c r="B563" s="38"/>
      <c r="C563" s="39"/>
      <c r="D563" s="36" t="s">
        <v>61</v>
      </c>
      <c r="E563" s="122">
        <v>260.33</v>
      </c>
      <c r="F563" s="10">
        <v>415</v>
      </c>
      <c r="G563" s="122">
        <v>357.66</v>
      </c>
      <c r="H563" s="147">
        <f t="shared" ref="H563:H564" si="306">(G563/F563)*100</f>
        <v>86.183132530120488</v>
      </c>
      <c r="I563" s="147">
        <f t="shared" ref="I563:I564" si="307">(G563/E563)*100</f>
        <v>137.3871624476626</v>
      </c>
    </row>
    <row r="564" spans="1:9" x14ac:dyDescent="0.25">
      <c r="A564" s="37">
        <v>3222</v>
      </c>
      <c r="B564" s="38"/>
      <c r="C564" s="39"/>
      <c r="D564" s="36" t="s">
        <v>62</v>
      </c>
      <c r="E564" s="122">
        <v>58.03</v>
      </c>
      <c r="F564" s="10"/>
      <c r="G564" s="122"/>
      <c r="H564" s="147" t="e">
        <f t="shared" si="306"/>
        <v>#DIV/0!</v>
      </c>
      <c r="I564" s="147">
        <f t="shared" si="307"/>
        <v>0</v>
      </c>
    </row>
    <row r="565" spans="1:9" x14ac:dyDescent="0.25">
      <c r="A565" s="37">
        <v>3223</v>
      </c>
      <c r="B565" s="38"/>
      <c r="C565" s="39"/>
      <c r="D565" s="36" t="s">
        <v>63</v>
      </c>
      <c r="E565" s="122"/>
      <c r="F565" s="10"/>
      <c r="G565" s="122"/>
      <c r="H565" s="147">
        <v>0</v>
      </c>
      <c r="I565" s="147">
        <v>0</v>
      </c>
    </row>
    <row r="566" spans="1:9" ht="25.5" x14ac:dyDescent="0.25">
      <c r="A566" s="37">
        <v>3224</v>
      </c>
      <c r="B566" s="38"/>
      <c r="C566" s="39"/>
      <c r="D566" s="36" t="s">
        <v>64</v>
      </c>
      <c r="E566" s="122"/>
      <c r="F566" s="10"/>
      <c r="G566" s="122"/>
      <c r="H566" s="147">
        <v>0</v>
      </c>
      <c r="I566" s="147">
        <v>0</v>
      </c>
    </row>
    <row r="567" spans="1:9" x14ac:dyDescent="0.25">
      <c r="A567" s="37">
        <v>3225</v>
      </c>
      <c r="B567" s="38"/>
      <c r="C567" s="39"/>
      <c r="D567" s="36" t="s">
        <v>65</v>
      </c>
      <c r="E567" s="122"/>
      <c r="F567" s="10">
        <v>300</v>
      </c>
      <c r="G567" s="122">
        <v>708.43</v>
      </c>
      <c r="H567" s="147">
        <f t="shared" ref="H567" si="308">(G567/F567)*100</f>
        <v>236.14333333333332</v>
      </c>
      <c r="I567" s="147" t="e">
        <f t="shared" ref="I567" si="309">(G567/E567)*100</f>
        <v>#DIV/0!</v>
      </c>
    </row>
    <row r="568" spans="1:9" ht="25.5" x14ac:dyDescent="0.25">
      <c r="A568" s="37">
        <v>3226</v>
      </c>
      <c r="B568" s="38"/>
      <c r="C568" s="39"/>
      <c r="D568" s="36" t="s">
        <v>66</v>
      </c>
      <c r="E568" s="122"/>
      <c r="F568" s="10"/>
      <c r="G568" s="122"/>
      <c r="H568" s="147">
        <v>0</v>
      </c>
      <c r="I568" s="147">
        <v>0</v>
      </c>
    </row>
    <row r="569" spans="1:9" ht="25.5" x14ac:dyDescent="0.25">
      <c r="A569" s="37">
        <v>3227</v>
      </c>
      <c r="B569" s="38"/>
      <c r="C569" s="39"/>
      <c r="D569" s="36" t="s">
        <v>67</v>
      </c>
      <c r="E569" s="122"/>
      <c r="F569" s="10"/>
      <c r="G569" s="122"/>
      <c r="H569" s="147">
        <v>0</v>
      </c>
      <c r="I569" s="147">
        <v>0</v>
      </c>
    </row>
    <row r="570" spans="1:9" x14ac:dyDescent="0.25">
      <c r="A570" s="40">
        <v>323</v>
      </c>
      <c r="B570" s="41"/>
      <c r="C570" s="42"/>
      <c r="D570" s="43" t="s">
        <v>42</v>
      </c>
      <c r="E570" s="134">
        <f t="shared" ref="E570:G570" si="310">SUM(E571:E579)</f>
        <v>0</v>
      </c>
      <c r="F570" s="44">
        <f t="shared" ref="F570" si="311">SUM(F571:F579)</f>
        <v>0</v>
      </c>
      <c r="G570" s="134">
        <f t="shared" si="310"/>
        <v>0</v>
      </c>
      <c r="H570" s="146">
        <v>0</v>
      </c>
      <c r="I570" s="146">
        <v>0</v>
      </c>
    </row>
    <row r="571" spans="1:9" x14ac:dyDescent="0.25">
      <c r="A571" s="37">
        <v>3231</v>
      </c>
      <c r="B571" s="38"/>
      <c r="C571" s="39"/>
      <c r="D571" s="36" t="s">
        <v>68</v>
      </c>
      <c r="E571" s="122"/>
      <c r="F571" s="10"/>
      <c r="G571" s="122"/>
      <c r="H571" s="147">
        <v>0</v>
      </c>
      <c r="I571" s="147">
        <v>0</v>
      </c>
    </row>
    <row r="572" spans="1:9" ht="25.5" x14ac:dyDescent="0.25">
      <c r="A572" s="37">
        <v>3232</v>
      </c>
      <c r="B572" s="38"/>
      <c r="C572" s="39"/>
      <c r="D572" s="36" t="s">
        <v>69</v>
      </c>
      <c r="E572" s="122"/>
      <c r="F572" s="10"/>
      <c r="G572" s="122"/>
      <c r="H572" s="147">
        <v>0</v>
      </c>
      <c r="I572" s="147">
        <v>0</v>
      </c>
    </row>
    <row r="573" spans="1:9" x14ac:dyDescent="0.25">
      <c r="A573" s="37">
        <v>3233</v>
      </c>
      <c r="B573" s="38"/>
      <c r="C573" s="39"/>
      <c r="D573" s="36" t="s">
        <v>70</v>
      </c>
      <c r="E573" s="122"/>
      <c r="F573" s="10"/>
      <c r="G573" s="122"/>
      <c r="H573" s="147">
        <v>0</v>
      </c>
      <c r="I573" s="147">
        <v>0</v>
      </c>
    </row>
    <row r="574" spans="1:9" x14ac:dyDescent="0.25">
      <c r="A574" s="37">
        <v>3234</v>
      </c>
      <c r="B574" s="38"/>
      <c r="C574" s="39"/>
      <c r="D574" s="36" t="s">
        <v>71</v>
      </c>
      <c r="E574" s="122"/>
      <c r="F574" s="10"/>
      <c r="G574" s="122"/>
      <c r="H574" s="147">
        <v>0</v>
      </c>
      <c r="I574" s="147">
        <v>0</v>
      </c>
    </row>
    <row r="575" spans="1:9" x14ac:dyDescent="0.25">
      <c r="A575" s="37">
        <v>3235</v>
      </c>
      <c r="B575" s="38"/>
      <c r="C575" s="39"/>
      <c r="D575" s="36" t="s">
        <v>72</v>
      </c>
      <c r="E575" s="122"/>
      <c r="F575" s="10"/>
      <c r="G575" s="122"/>
      <c r="H575" s="147">
        <v>0</v>
      </c>
      <c r="I575" s="147">
        <v>0</v>
      </c>
    </row>
    <row r="576" spans="1:9" x14ac:dyDescent="0.25">
      <c r="A576" s="37">
        <v>3236</v>
      </c>
      <c r="B576" s="38"/>
      <c r="C576" s="39"/>
      <c r="D576" s="36" t="s">
        <v>73</v>
      </c>
      <c r="E576" s="122"/>
      <c r="F576" s="10"/>
      <c r="G576" s="122"/>
      <c r="H576" s="147">
        <v>0</v>
      </c>
      <c r="I576" s="147">
        <v>0</v>
      </c>
    </row>
    <row r="577" spans="1:9" x14ac:dyDescent="0.25">
      <c r="A577" s="37">
        <v>3237</v>
      </c>
      <c r="B577" s="38"/>
      <c r="C577" s="39"/>
      <c r="D577" s="36" t="s">
        <v>74</v>
      </c>
      <c r="E577" s="122"/>
      <c r="F577" s="10"/>
      <c r="G577" s="122"/>
      <c r="H577" s="147">
        <v>0</v>
      </c>
      <c r="I577" s="147">
        <v>0</v>
      </c>
    </row>
    <row r="578" spans="1:9" x14ac:dyDescent="0.25">
      <c r="A578" s="37">
        <v>3238</v>
      </c>
      <c r="B578" s="38"/>
      <c r="C578" s="39"/>
      <c r="D578" s="36" t="s">
        <v>75</v>
      </c>
      <c r="E578" s="122"/>
      <c r="F578" s="10"/>
      <c r="G578" s="122"/>
      <c r="H578" s="147">
        <v>0</v>
      </c>
      <c r="I578" s="147">
        <v>0</v>
      </c>
    </row>
    <row r="579" spans="1:9" x14ac:dyDescent="0.25">
      <c r="A579" s="37">
        <v>3239</v>
      </c>
      <c r="B579" s="38"/>
      <c r="C579" s="39"/>
      <c r="D579" s="36" t="s">
        <v>76</v>
      </c>
      <c r="E579" s="122"/>
      <c r="F579" s="10"/>
      <c r="G579" s="122"/>
      <c r="H579" s="147">
        <v>0</v>
      </c>
      <c r="I579" s="147">
        <v>0</v>
      </c>
    </row>
    <row r="580" spans="1:9" ht="38.25" x14ac:dyDescent="0.25">
      <c r="A580" s="47">
        <v>37</v>
      </c>
      <c r="B580" s="48"/>
      <c r="C580" s="49"/>
      <c r="D580" s="45" t="s">
        <v>46</v>
      </c>
      <c r="E580" s="126">
        <f t="shared" ref="E580:G581" si="312">SUM(E581)</f>
        <v>0</v>
      </c>
      <c r="F580" s="46">
        <f t="shared" si="312"/>
        <v>125</v>
      </c>
      <c r="G580" s="126">
        <f t="shared" si="312"/>
        <v>122.16</v>
      </c>
      <c r="H580" s="145">
        <f>(G580/F580)*100</f>
        <v>97.727999999999994</v>
      </c>
      <c r="I580" s="145" t="e">
        <f>(G580/E580)*100</f>
        <v>#DIV/0!</v>
      </c>
    </row>
    <row r="581" spans="1:9" ht="25.5" x14ac:dyDescent="0.25">
      <c r="A581" s="40">
        <v>372</v>
      </c>
      <c r="B581" s="41"/>
      <c r="C581" s="42"/>
      <c r="D581" s="43" t="s">
        <v>47</v>
      </c>
      <c r="E581" s="134">
        <f t="shared" si="312"/>
        <v>0</v>
      </c>
      <c r="F581" s="44">
        <f t="shared" si="312"/>
        <v>125</v>
      </c>
      <c r="G581" s="134">
        <f t="shared" si="312"/>
        <v>122.16</v>
      </c>
      <c r="H581" s="146">
        <f>(G581/F581)*100</f>
        <v>97.727999999999994</v>
      </c>
      <c r="I581" s="146" t="e">
        <f>(G581/E581)*100</f>
        <v>#DIV/0!</v>
      </c>
    </row>
    <row r="582" spans="1:9" ht="25.5" x14ac:dyDescent="0.25">
      <c r="A582" s="37">
        <v>3722</v>
      </c>
      <c r="B582" s="38"/>
      <c r="C582" s="39"/>
      <c r="D582" s="36" t="s">
        <v>88</v>
      </c>
      <c r="E582" s="122"/>
      <c r="F582" s="10">
        <v>125</v>
      </c>
      <c r="G582" s="122">
        <v>122.16</v>
      </c>
      <c r="H582" s="147">
        <f t="shared" ref="H582" si="313">(G582/F582)*100</f>
        <v>97.727999999999994</v>
      </c>
      <c r="I582" s="147" t="e">
        <f t="shared" ref="I582" si="314">(G582/E582)*100</f>
        <v>#DIV/0!</v>
      </c>
    </row>
    <row r="583" spans="1:9" ht="38.25" x14ac:dyDescent="0.25">
      <c r="A583" s="50">
        <v>4</v>
      </c>
      <c r="B583" s="51"/>
      <c r="C583" s="52"/>
      <c r="D583" s="53" t="s">
        <v>36</v>
      </c>
      <c r="E583" s="118">
        <f t="shared" ref="E583:G583" si="315">SUM(E584)</f>
        <v>1052.76</v>
      </c>
      <c r="F583" s="54">
        <f t="shared" si="315"/>
        <v>0</v>
      </c>
      <c r="G583" s="118">
        <f t="shared" si="315"/>
        <v>0</v>
      </c>
      <c r="H583" s="138" t="e">
        <f>(G583/F583)*100</f>
        <v>#DIV/0!</v>
      </c>
      <c r="I583" s="138">
        <f>(G583/E583)*100</f>
        <v>0</v>
      </c>
    </row>
    <row r="584" spans="1:9" ht="38.25" x14ac:dyDescent="0.25">
      <c r="A584" s="47">
        <v>42</v>
      </c>
      <c r="B584" s="48"/>
      <c r="C584" s="49"/>
      <c r="D584" s="45" t="s">
        <v>36</v>
      </c>
      <c r="E584" s="126">
        <f t="shared" ref="E584" si="316">SUM(E585,E592)</f>
        <v>1052.76</v>
      </c>
      <c r="F584" s="46">
        <f>SUM(F585,F592)</f>
        <v>0</v>
      </c>
      <c r="G584" s="126">
        <f>SUM(G585,G592)</f>
        <v>0</v>
      </c>
      <c r="H584" s="145" t="e">
        <f>(G584/F584)*100</f>
        <v>#DIV/0!</v>
      </c>
      <c r="I584" s="145">
        <f>(G584/E584)*100</f>
        <v>0</v>
      </c>
    </row>
    <row r="585" spans="1:9" x14ac:dyDescent="0.25">
      <c r="A585" s="40">
        <v>422</v>
      </c>
      <c r="B585" s="41"/>
      <c r="C585" s="42"/>
      <c r="D585" s="43" t="s">
        <v>48</v>
      </c>
      <c r="E585" s="134">
        <f>SUM(E586:E591)</f>
        <v>902.25</v>
      </c>
      <c r="F585" s="44">
        <f>SUM(F586:F591)</f>
        <v>0</v>
      </c>
      <c r="G585" s="134">
        <f>SUM(G586:G591)</f>
        <v>0</v>
      </c>
      <c r="H585" s="146" t="e">
        <f>(G585/F585)*100</f>
        <v>#DIV/0!</v>
      </c>
      <c r="I585" s="146">
        <f>(G585/E585)*100</f>
        <v>0</v>
      </c>
    </row>
    <row r="586" spans="1:9" x14ac:dyDescent="0.25">
      <c r="A586" s="37">
        <v>4221</v>
      </c>
      <c r="B586" s="38"/>
      <c r="C586" s="39"/>
      <c r="D586" s="36" t="s">
        <v>89</v>
      </c>
      <c r="E586" s="122">
        <v>902.25</v>
      </c>
      <c r="F586" s="10"/>
      <c r="G586" s="122"/>
      <c r="H586" s="147" t="e">
        <f t="shared" ref="H586" si="317">(G586/F586)*100</f>
        <v>#DIV/0!</v>
      </c>
      <c r="I586" s="147">
        <f t="shared" ref="I586" si="318">(G586/E586)*100</f>
        <v>0</v>
      </c>
    </row>
    <row r="587" spans="1:9" x14ac:dyDescent="0.25">
      <c r="A587" s="37">
        <v>4222</v>
      </c>
      <c r="B587" s="38"/>
      <c r="C587" s="39"/>
      <c r="D587" s="36" t="s">
        <v>90</v>
      </c>
      <c r="E587" s="122"/>
      <c r="F587" s="10"/>
      <c r="G587" s="122"/>
      <c r="H587" s="147">
        <v>0</v>
      </c>
      <c r="I587" s="147">
        <v>0</v>
      </c>
    </row>
    <row r="588" spans="1:9" x14ac:dyDescent="0.25">
      <c r="A588" s="37">
        <v>4223</v>
      </c>
      <c r="B588" s="38"/>
      <c r="C588" s="39"/>
      <c r="D588" s="36" t="s">
        <v>91</v>
      </c>
      <c r="E588" s="122"/>
      <c r="F588" s="10"/>
      <c r="G588" s="122"/>
      <c r="H588" s="147">
        <v>0</v>
      </c>
      <c r="I588" s="147">
        <v>0</v>
      </c>
    </row>
    <row r="589" spans="1:9" x14ac:dyDescent="0.25">
      <c r="A589" s="37">
        <v>4225</v>
      </c>
      <c r="B589" s="38"/>
      <c r="C589" s="39"/>
      <c r="D589" s="36" t="s">
        <v>92</v>
      </c>
      <c r="E589" s="122"/>
      <c r="F589" s="10"/>
      <c r="G589" s="122"/>
      <c r="H589" s="147">
        <v>0</v>
      </c>
      <c r="I589" s="147">
        <v>0</v>
      </c>
    </row>
    <row r="590" spans="1:9" x14ac:dyDescent="0.25">
      <c r="A590" s="37">
        <v>4226</v>
      </c>
      <c r="B590" s="38"/>
      <c r="C590" s="39"/>
      <c r="D590" s="36" t="s">
        <v>93</v>
      </c>
      <c r="E590" s="122"/>
      <c r="F590" s="10"/>
      <c r="G590" s="122"/>
      <c r="H590" s="147">
        <v>0</v>
      </c>
      <c r="I590" s="147">
        <v>0</v>
      </c>
    </row>
    <row r="591" spans="1:9" ht="25.5" x14ac:dyDescent="0.25">
      <c r="A591" s="37">
        <v>4227</v>
      </c>
      <c r="B591" s="38"/>
      <c r="C591" s="39"/>
      <c r="D591" s="36" t="s">
        <v>94</v>
      </c>
      <c r="E591" s="122"/>
      <c r="F591" s="10"/>
      <c r="G591" s="122"/>
      <c r="H591" s="147">
        <v>0</v>
      </c>
      <c r="I591" s="147">
        <v>0</v>
      </c>
    </row>
    <row r="592" spans="1:9" ht="25.5" x14ac:dyDescent="0.25">
      <c r="A592" s="40">
        <v>424</v>
      </c>
      <c r="B592" s="41"/>
      <c r="C592" s="42"/>
      <c r="D592" s="43" t="s">
        <v>49</v>
      </c>
      <c r="E592" s="134">
        <f t="shared" ref="E592:G592" si="319">SUM(E593)</f>
        <v>150.51</v>
      </c>
      <c r="F592" s="44">
        <f t="shared" si="319"/>
        <v>0</v>
      </c>
      <c r="G592" s="134">
        <f t="shared" si="319"/>
        <v>0</v>
      </c>
      <c r="H592" s="146">
        <v>0</v>
      </c>
      <c r="I592" s="146">
        <v>0</v>
      </c>
    </row>
    <row r="593" spans="1:9" x14ac:dyDescent="0.25">
      <c r="A593" s="37">
        <v>4241</v>
      </c>
      <c r="B593" s="38"/>
      <c r="C593" s="39"/>
      <c r="D593" s="36" t="s">
        <v>95</v>
      </c>
      <c r="E593" s="122">
        <v>150.51</v>
      </c>
      <c r="F593" s="10"/>
      <c r="G593" s="122"/>
      <c r="H593" s="147" t="e">
        <f t="shared" ref="H593" si="320">(G593/F593)*100</f>
        <v>#DIV/0!</v>
      </c>
      <c r="I593" s="147">
        <f t="shared" ref="I593" si="321">(G593/E593)*100</f>
        <v>0</v>
      </c>
    </row>
    <row r="594" spans="1:9" ht="25.5" customHeight="1" x14ac:dyDescent="0.25">
      <c r="A594" s="202" t="s">
        <v>134</v>
      </c>
      <c r="B594" s="203"/>
      <c r="C594" s="204"/>
      <c r="D594" s="35" t="s">
        <v>35</v>
      </c>
      <c r="E594" s="122"/>
      <c r="F594" s="10"/>
      <c r="G594" s="122"/>
      <c r="H594" s="10"/>
      <c r="I594" s="10"/>
    </row>
    <row r="595" spans="1:9" x14ac:dyDescent="0.25">
      <c r="A595" s="205">
        <v>3</v>
      </c>
      <c r="B595" s="206"/>
      <c r="C595" s="207"/>
      <c r="D595" s="53" t="s">
        <v>21</v>
      </c>
      <c r="E595" s="118">
        <f>SUM(E596+E607)</f>
        <v>30055.41</v>
      </c>
      <c r="F595" s="54">
        <f t="shared" ref="F595" si="322">SUM(F596+F607)</f>
        <v>9700</v>
      </c>
      <c r="G595" s="118">
        <f t="shared" ref="G595" si="323">SUM(G596+G607)</f>
        <v>11122.98</v>
      </c>
      <c r="H595" s="138">
        <f>(G595/F595)*100</f>
        <v>114.6698969072165</v>
      </c>
      <c r="I595" s="138">
        <f>(G595/E595)*100</f>
        <v>37.008245770062693</v>
      </c>
    </row>
    <row r="596" spans="1:9" x14ac:dyDescent="0.25">
      <c r="A596" s="193">
        <v>31</v>
      </c>
      <c r="B596" s="194"/>
      <c r="C596" s="195"/>
      <c r="D596" s="45" t="s">
        <v>22</v>
      </c>
      <c r="E596" s="126">
        <f t="shared" ref="E596:G596" si="324">SUM(E597+E601+E603)</f>
        <v>159.27000000000001</v>
      </c>
      <c r="F596" s="46">
        <f t="shared" ref="F596" si="325">SUM(F597+F601+F603)</f>
        <v>160</v>
      </c>
      <c r="G596" s="126">
        <f t="shared" si="324"/>
        <v>160</v>
      </c>
      <c r="H596" s="145">
        <f>(G596/F596)*100</f>
        <v>100</v>
      </c>
      <c r="I596" s="145">
        <f>(G596/E596)*100</f>
        <v>100.45834118164123</v>
      </c>
    </row>
    <row r="597" spans="1:9" x14ac:dyDescent="0.25">
      <c r="A597" s="40">
        <v>311</v>
      </c>
      <c r="B597" s="41"/>
      <c r="C597" s="42"/>
      <c r="D597" s="43" t="s">
        <v>38</v>
      </c>
      <c r="E597" s="134">
        <f t="shared" ref="E597:G597" si="326">SUM(E598:E600)</f>
        <v>0</v>
      </c>
      <c r="F597" s="44">
        <f t="shared" ref="F597" si="327">SUM(F598:F600)</f>
        <v>0</v>
      </c>
      <c r="G597" s="134">
        <f t="shared" si="326"/>
        <v>0</v>
      </c>
      <c r="H597" s="146">
        <v>0</v>
      </c>
      <c r="I597" s="146">
        <v>0</v>
      </c>
    </row>
    <row r="598" spans="1:9" x14ac:dyDescent="0.25">
      <c r="A598" s="37">
        <v>3111</v>
      </c>
      <c r="B598" s="38"/>
      <c r="C598" s="39"/>
      <c r="D598" s="36" t="s">
        <v>50</v>
      </c>
      <c r="E598" s="122"/>
      <c r="F598" s="10"/>
      <c r="G598" s="122"/>
      <c r="H598" s="147">
        <v>0</v>
      </c>
      <c r="I598" s="147">
        <v>0</v>
      </c>
    </row>
    <row r="599" spans="1:9" x14ac:dyDescent="0.25">
      <c r="A599" s="37">
        <v>3113</v>
      </c>
      <c r="B599" s="38"/>
      <c r="C599" s="39"/>
      <c r="D599" s="36" t="s">
        <v>51</v>
      </c>
      <c r="E599" s="122"/>
      <c r="F599" s="10"/>
      <c r="G599" s="122"/>
      <c r="H599" s="147">
        <v>0</v>
      </c>
      <c r="I599" s="147">
        <v>0</v>
      </c>
    </row>
    <row r="600" spans="1:9" x14ac:dyDescent="0.25">
      <c r="A600" s="37">
        <v>3114</v>
      </c>
      <c r="B600" s="38"/>
      <c r="C600" s="39"/>
      <c r="D600" s="36" t="s">
        <v>52</v>
      </c>
      <c r="E600" s="122"/>
      <c r="F600" s="10"/>
      <c r="G600" s="122"/>
      <c r="H600" s="147">
        <v>0</v>
      </c>
      <c r="I600" s="147">
        <v>0</v>
      </c>
    </row>
    <row r="601" spans="1:9" x14ac:dyDescent="0.25">
      <c r="A601" s="40">
        <v>312</v>
      </c>
      <c r="B601" s="41"/>
      <c r="C601" s="42"/>
      <c r="D601" s="43" t="s">
        <v>53</v>
      </c>
      <c r="E601" s="134">
        <f t="shared" ref="E601:G601" si="328">SUM(E602)</f>
        <v>159.27000000000001</v>
      </c>
      <c r="F601" s="44">
        <f t="shared" si="328"/>
        <v>160</v>
      </c>
      <c r="G601" s="134">
        <f t="shared" si="328"/>
        <v>160</v>
      </c>
      <c r="H601" s="146">
        <f>(G601/F601)*100</f>
        <v>100</v>
      </c>
      <c r="I601" s="146">
        <f>(G601/E601)*100</f>
        <v>100.45834118164123</v>
      </c>
    </row>
    <row r="602" spans="1:9" x14ac:dyDescent="0.25">
      <c r="A602" s="37">
        <v>3121</v>
      </c>
      <c r="B602" s="38"/>
      <c r="C602" s="39"/>
      <c r="D602" s="36" t="s">
        <v>54</v>
      </c>
      <c r="E602" s="122">
        <v>159.27000000000001</v>
      </c>
      <c r="F602" s="10">
        <v>160</v>
      </c>
      <c r="G602" s="122">
        <v>160</v>
      </c>
      <c r="H602" s="147">
        <f t="shared" ref="H602" si="329">(G602/F602)*100</f>
        <v>100</v>
      </c>
      <c r="I602" s="147">
        <f t="shared" ref="I602" si="330">(G602/E602)*100</f>
        <v>100.45834118164123</v>
      </c>
    </row>
    <row r="603" spans="1:9" x14ac:dyDescent="0.25">
      <c r="A603" s="40">
        <v>313</v>
      </c>
      <c r="B603" s="41"/>
      <c r="C603" s="42"/>
      <c r="D603" s="43" t="s">
        <v>39</v>
      </c>
      <c r="E603" s="134">
        <f t="shared" ref="E603:G603" si="331">SUM(E604:E606)</f>
        <v>0</v>
      </c>
      <c r="F603" s="44">
        <f t="shared" ref="F603" si="332">SUM(F604:F606)</f>
        <v>0</v>
      </c>
      <c r="G603" s="134">
        <f t="shared" si="331"/>
        <v>0</v>
      </c>
      <c r="H603" s="146">
        <v>0</v>
      </c>
      <c r="I603" s="146">
        <v>0</v>
      </c>
    </row>
    <row r="604" spans="1:9" x14ac:dyDescent="0.25">
      <c r="A604" s="37">
        <v>3131</v>
      </c>
      <c r="B604" s="38"/>
      <c r="C604" s="39"/>
      <c r="D604" s="36" t="s">
        <v>55</v>
      </c>
      <c r="E604" s="122"/>
      <c r="F604" s="10"/>
      <c r="G604" s="122"/>
      <c r="H604" s="147">
        <v>0</v>
      </c>
      <c r="I604" s="147">
        <v>0</v>
      </c>
    </row>
    <row r="605" spans="1:9" ht="25.5" x14ac:dyDescent="0.25">
      <c r="A605" s="37">
        <v>3132</v>
      </c>
      <c r="B605" s="38"/>
      <c r="C605" s="39"/>
      <c r="D605" s="36" t="s">
        <v>56</v>
      </c>
      <c r="E605" s="122"/>
      <c r="F605" s="10"/>
      <c r="G605" s="122"/>
      <c r="H605" s="147">
        <v>0</v>
      </c>
      <c r="I605" s="147">
        <v>0</v>
      </c>
    </row>
    <row r="606" spans="1:9" x14ac:dyDescent="0.25">
      <c r="A606" s="37">
        <v>3133</v>
      </c>
      <c r="B606" s="38"/>
      <c r="C606" s="39"/>
      <c r="D606" s="36" t="s">
        <v>136</v>
      </c>
      <c r="E606" s="122"/>
      <c r="F606" s="10"/>
      <c r="G606" s="122"/>
      <c r="H606" s="147">
        <v>0</v>
      </c>
      <c r="I606" s="147">
        <v>0</v>
      </c>
    </row>
    <row r="607" spans="1:9" x14ac:dyDescent="0.25">
      <c r="A607" s="193">
        <v>32</v>
      </c>
      <c r="B607" s="194"/>
      <c r="C607" s="195"/>
      <c r="D607" s="45" t="s">
        <v>27</v>
      </c>
      <c r="E607" s="126">
        <f>SUM(E608+E616+E626)</f>
        <v>29896.14</v>
      </c>
      <c r="F607" s="46">
        <f t="shared" ref="F607" si="333">SUM(F608+F616+F626)</f>
        <v>9540</v>
      </c>
      <c r="G607" s="126">
        <f t="shared" ref="G607" si="334">SUM(G608+G616+G626)</f>
        <v>10962.98</v>
      </c>
      <c r="H607" s="145">
        <f>(G607/F607)*100</f>
        <v>114.91593291404611</v>
      </c>
      <c r="I607" s="145">
        <f>(G607/E607)*100</f>
        <v>36.670218964722537</v>
      </c>
    </row>
    <row r="608" spans="1:9" x14ac:dyDescent="0.25">
      <c r="A608" s="40">
        <v>322</v>
      </c>
      <c r="B608" s="41"/>
      <c r="C608" s="42"/>
      <c r="D608" s="43" t="s">
        <v>41</v>
      </c>
      <c r="E608" s="134">
        <f t="shared" ref="E608:G608" si="335">SUM(E609:E615)</f>
        <v>24326.43</v>
      </c>
      <c r="F608" s="44">
        <f t="shared" ref="F608" si="336">SUM(F609:F615)</f>
        <v>3240</v>
      </c>
      <c r="G608" s="134">
        <f t="shared" si="335"/>
        <v>3616.43</v>
      </c>
      <c r="H608" s="146">
        <f>(G608/F608)*100</f>
        <v>111.6182098765432</v>
      </c>
      <c r="I608" s="146">
        <f>(G608/E608)*100</f>
        <v>14.866258633099882</v>
      </c>
    </row>
    <row r="609" spans="1:9" ht="25.5" x14ac:dyDescent="0.25">
      <c r="A609" s="37">
        <v>3221</v>
      </c>
      <c r="B609" s="38"/>
      <c r="C609" s="39"/>
      <c r="D609" s="36" t="s">
        <v>61</v>
      </c>
      <c r="E609" s="122"/>
      <c r="F609" s="10">
        <v>540</v>
      </c>
      <c r="G609" s="122">
        <v>554.26</v>
      </c>
      <c r="H609" s="147">
        <f t="shared" ref="H609:H615" si="337">(G609/F609)*100</f>
        <v>102.64074074074074</v>
      </c>
      <c r="I609" s="147" t="e">
        <f t="shared" ref="I609:I625" si="338">(G609/E609)*100</f>
        <v>#DIV/0!</v>
      </c>
    </row>
    <row r="610" spans="1:9" x14ac:dyDescent="0.25">
      <c r="A610" s="37">
        <v>3222</v>
      </c>
      <c r="B610" s="38"/>
      <c r="C610" s="39"/>
      <c r="D610" s="36" t="s">
        <v>62</v>
      </c>
      <c r="E610" s="122">
        <v>24326.43</v>
      </c>
      <c r="F610" s="10">
        <v>2000</v>
      </c>
      <c r="G610" s="122">
        <v>2232.9</v>
      </c>
      <c r="H610" s="147">
        <f t="shared" si="337"/>
        <v>111.645</v>
      </c>
      <c r="I610" s="147">
        <f t="shared" si="338"/>
        <v>9.1789054127547693</v>
      </c>
    </row>
    <row r="611" spans="1:9" x14ac:dyDescent="0.25">
      <c r="A611" s="37">
        <v>3223</v>
      </c>
      <c r="B611" s="38"/>
      <c r="C611" s="39"/>
      <c r="D611" s="36" t="s">
        <v>63</v>
      </c>
      <c r="E611" s="122"/>
      <c r="F611" s="10"/>
      <c r="G611" s="122"/>
      <c r="H611" s="147">
        <v>0</v>
      </c>
      <c r="I611" s="147" t="e">
        <f t="shared" si="338"/>
        <v>#DIV/0!</v>
      </c>
    </row>
    <row r="612" spans="1:9" ht="25.5" x14ac:dyDescent="0.25">
      <c r="A612" s="37">
        <v>3224</v>
      </c>
      <c r="B612" s="38"/>
      <c r="C612" s="39"/>
      <c r="D612" s="36" t="s">
        <v>64</v>
      </c>
      <c r="E612" s="122"/>
      <c r="F612" s="10"/>
      <c r="G612" s="122">
        <v>157.76</v>
      </c>
      <c r="H612" s="147" t="e">
        <f t="shared" si="337"/>
        <v>#DIV/0!</v>
      </c>
      <c r="I612" s="147" t="e">
        <f t="shared" si="338"/>
        <v>#DIV/0!</v>
      </c>
    </row>
    <row r="613" spans="1:9" x14ac:dyDescent="0.25">
      <c r="A613" s="37">
        <v>3225</v>
      </c>
      <c r="B613" s="38"/>
      <c r="C613" s="39"/>
      <c r="D613" s="36" t="s">
        <v>65</v>
      </c>
      <c r="E613" s="122"/>
      <c r="F613" s="10">
        <v>600</v>
      </c>
      <c r="G613" s="122">
        <v>583.35</v>
      </c>
      <c r="H613" s="147">
        <f t="shared" si="337"/>
        <v>97.225000000000009</v>
      </c>
      <c r="I613" s="147" t="e">
        <f t="shared" si="338"/>
        <v>#DIV/0!</v>
      </c>
    </row>
    <row r="614" spans="1:9" ht="25.5" x14ac:dyDescent="0.25">
      <c r="A614" s="37">
        <v>3226</v>
      </c>
      <c r="B614" s="38"/>
      <c r="C614" s="39"/>
      <c r="D614" s="36" t="s">
        <v>66</v>
      </c>
      <c r="E614" s="122"/>
      <c r="F614" s="10"/>
      <c r="G614" s="122"/>
      <c r="H614" s="147" t="e">
        <f t="shared" si="337"/>
        <v>#DIV/0!</v>
      </c>
      <c r="I614" s="147" t="e">
        <f t="shared" si="338"/>
        <v>#DIV/0!</v>
      </c>
    </row>
    <row r="615" spans="1:9" ht="25.5" x14ac:dyDescent="0.25">
      <c r="A615" s="37">
        <v>3227</v>
      </c>
      <c r="B615" s="38"/>
      <c r="C615" s="39"/>
      <c r="D615" s="36" t="s">
        <v>67</v>
      </c>
      <c r="E615" s="122"/>
      <c r="F615" s="10">
        <v>100</v>
      </c>
      <c r="G615" s="122">
        <v>88.16</v>
      </c>
      <c r="H615" s="147">
        <f t="shared" si="337"/>
        <v>88.16</v>
      </c>
      <c r="I615" s="147" t="e">
        <f t="shared" si="338"/>
        <v>#DIV/0!</v>
      </c>
    </row>
    <row r="616" spans="1:9" x14ac:dyDescent="0.25">
      <c r="A616" s="40">
        <v>323</v>
      </c>
      <c r="B616" s="41"/>
      <c r="C616" s="42"/>
      <c r="D616" s="43" t="s">
        <v>42</v>
      </c>
      <c r="E616" s="134">
        <f t="shared" ref="E616:G616" si="339">SUM(E617:E625)</f>
        <v>5569.71</v>
      </c>
      <c r="F616" s="44">
        <f t="shared" ref="F616" si="340">SUM(F617:F625)</f>
        <v>6150</v>
      </c>
      <c r="G616" s="134">
        <f t="shared" si="339"/>
        <v>7242.92</v>
      </c>
      <c r="H616" s="146">
        <f>(G616/F616)*100</f>
        <v>117.7710569105691</v>
      </c>
      <c r="I616" s="146">
        <f>(G616/E616)*100</f>
        <v>130.04124092636781</v>
      </c>
    </row>
    <row r="617" spans="1:9" x14ac:dyDescent="0.25">
      <c r="A617" s="37">
        <v>3231</v>
      </c>
      <c r="B617" s="38"/>
      <c r="C617" s="39"/>
      <c r="D617" s="36" t="s">
        <v>68</v>
      </c>
      <c r="E617" s="122"/>
      <c r="F617" s="10"/>
      <c r="G617" s="122"/>
      <c r="H617" s="147">
        <v>0</v>
      </c>
      <c r="I617" s="147" t="e">
        <f t="shared" si="338"/>
        <v>#DIV/0!</v>
      </c>
    </row>
    <row r="618" spans="1:9" ht="25.5" x14ac:dyDescent="0.25">
      <c r="A618" s="37">
        <v>3232</v>
      </c>
      <c r="B618" s="38"/>
      <c r="C618" s="39"/>
      <c r="D618" s="36" t="s">
        <v>69</v>
      </c>
      <c r="E618" s="122"/>
      <c r="F618" s="10">
        <v>350</v>
      </c>
      <c r="G618" s="122">
        <v>867.03</v>
      </c>
      <c r="H618" s="147">
        <f t="shared" ref="H618:H625" si="341">(G618/F618)*100</f>
        <v>247.72285714285712</v>
      </c>
      <c r="I618" s="147" t="e">
        <f t="shared" si="338"/>
        <v>#DIV/0!</v>
      </c>
    </row>
    <row r="619" spans="1:9" x14ac:dyDescent="0.25">
      <c r="A619" s="37">
        <v>3233</v>
      </c>
      <c r="B619" s="38"/>
      <c r="C619" s="39"/>
      <c r="D619" s="36" t="s">
        <v>70</v>
      </c>
      <c r="E619" s="122"/>
      <c r="F619" s="10"/>
      <c r="G619" s="122"/>
      <c r="H619" s="147" t="e">
        <f t="shared" si="341"/>
        <v>#DIV/0!</v>
      </c>
      <c r="I619" s="147" t="e">
        <f t="shared" si="338"/>
        <v>#DIV/0!</v>
      </c>
    </row>
    <row r="620" spans="1:9" x14ac:dyDescent="0.25">
      <c r="A620" s="37">
        <v>3234</v>
      </c>
      <c r="B620" s="38"/>
      <c r="C620" s="39"/>
      <c r="D620" s="36" t="s">
        <v>71</v>
      </c>
      <c r="E620" s="122"/>
      <c r="F620" s="10"/>
      <c r="G620" s="122"/>
      <c r="H620" s="147" t="e">
        <f t="shared" si="341"/>
        <v>#DIV/0!</v>
      </c>
      <c r="I620" s="147" t="e">
        <f t="shared" si="338"/>
        <v>#DIV/0!</v>
      </c>
    </row>
    <row r="621" spans="1:9" x14ac:dyDescent="0.25">
      <c r="A621" s="37">
        <v>3235</v>
      </c>
      <c r="B621" s="38"/>
      <c r="C621" s="39"/>
      <c r="D621" s="36" t="s">
        <v>72</v>
      </c>
      <c r="E621" s="122"/>
      <c r="F621" s="10"/>
      <c r="G621" s="122"/>
      <c r="H621" s="147" t="e">
        <f t="shared" si="341"/>
        <v>#DIV/0!</v>
      </c>
      <c r="I621" s="147" t="e">
        <f t="shared" si="338"/>
        <v>#DIV/0!</v>
      </c>
    </row>
    <row r="622" spans="1:9" x14ac:dyDescent="0.25">
      <c r="A622" s="37">
        <v>3236</v>
      </c>
      <c r="B622" s="38"/>
      <c r="C622" s="39"/>
      <c r="D622" s="36" t="s">
        <v>73</v>
      </c>
      <c r="E622" s="122"/>
      <c r="F622" s="10">
        <v>1250</v>
      </c>
      <c r="G622" s="122">
        <v>1129.8900000000001</v>
      </c>
      <c r="H622" s="147">
        <f t="shared" si="341"/>
        <v>90.391199999999998</v>
      </c>
      <c r="I622" s="147" t="e">
        <f t="shared" si="338"/>
        <v>#DIV/0!</v>
      </c>
    </row>
    <row r="623" spans="1:9" x14ac:dyDescent="0.25">
      <c r="A623" s="37">
        <v>3237</v>
      </c>
      <c r="B623" s="38"/>
      <c r="C623" s="39"/>
      <c r="D623" s="36" t="s">
        <v>74</v>
      </c>
      <c r="E623" s="122"/>
      <c r="F623" s="10"/>
      <c r="G623" s="122"/>
      <c r="H623" s="147" t="e">
        <f t="shared" si="341"/>
        <v>#DIV/0!</v>
      </c>
      <c r="I623" s="147" t="e">
        <f t="shared" si="338"/>
        <v>#DIV/0!</v>
      </c>
    </row>
    <row r="624" spans="1:9" x14ac:dyDescent="0.25">
      <c r="A624" s="37">
        <v>3238</v>
      </c>
      <c r="B624" s="38"/>
      <c r="C624" s="39"/>
      <c r="D624" s="36" t="s">
        <v>75</v>
      </c>
      <c r="E624" s="122"/>
      <c r="F624" s="10"/>
      <c r="G624" s="122"/>
      <c r="H624" s="147" t="e">
        <f t="shared" si="341"/>
        <v>#DIV/0!</v>
      </c>
      <c r="I624" s="147" t="e">
        <f t="shared" si="338"/>
        <v>#DIV/0!</v>
      </c>
    </row>
    <row r="625" spans="1:9" x14ac:dyDescent="0.25">
      <c r="A625" s="37">
        <v>3239</v>
      </c>
      <c r="B625" s="38"/>
      <c r="C625" s="39"/>
      <c r="D625" s="36" t="s">
        <v>76</v>
      </c>
      <c r="E625" s="122">
        <v>5569.71</v>
      </c>
      <c r="F625" s="10">
        <v>4550</v>
      </c>
      <c r="G625" s="122">
        <v>5246</v>
      </c>
      <c r="H625" s="147">
        <f t="shared" si="341"/>
        <v>115.2967032967033</v>
      </c>
      <c r="I625" s="147">
        <f t="shared" si="338"/>
        <v>94.188027742916589</v>
      </c>
    </row>
    <row r="626" spans="1:9" ht="25.5" x14ac:dyDescent="0.25">
      <c r="A626" s="40">
        <v>329</v>
      </c>
      <c r="B626" s="41"/>
      <c r="C626" s="42"/>
      <c r="D626" s="43" t="s">
        <v>78</v>
      </c>
      <c r="E626" s="134">
        <f t="shared" ref="E626:G626" si="342">SUM(E627:E633)</f>
        <v>0</v>
      </c>
      <c r="F626" s="44">
        <f t="shared" ref="F626" si="343">SUM(F627:F633)</f>
        <v>150</v>
      </c>
      <c r="G626" s="134">
        <f t="shared" si="342"/>
        <v>103.63</v>
      </c>
      <c r="H626" s="146">
        <f>(G626/F626)*100</f>
        <v>69.086666666666659</v>
      </c>
      <c r="I626" s="146" t="e">
        <f>(G626/E626)*100</f>
        <v>#DIV/0!</v>
      </c>
    </row>
    <row r="627" spans="1:9" ht="38.25" x14ac:dyDescent="0.25">
      <c r="A627" s="37">
        <v>3291</v>
      </c>
      <c r="B627" s="38"/>
      <c r="C627" s="39"/>
      <c r="D627" s="36" t="s">
        <v>79</v>
      </c>
      <c r="E627" s="122"/>
      <c r="F627" s="10"/>
      <c r="G627" s="122"/>
      <c r="H627" s="147">
        <v>0</v>
      </c>
      <c r="I627" s="147">
        <v>0</v>
      </c>
    </row>
    <row r="628" spans="1:9" x14ac:dyDescent="0.25">
      <c r="A628" s="37">
        <v>3292</v>
      </c>
      <c r="B628" s="38"/>
      <c r="C628" s="39"/>
      <c r="D628" s="36" t="s">
        <v>80</v>
      </c>
      <c r="E628" s="122"/>
      <c r="F628" s="10"/>
      <c r="G628" s="122"/>
      <c r="H628" s="147">
        <v>0</v>
      </c>
      <c r="I628" s="147">
        <v>0</v>
      </c>
    </row>
    <row r="629" spans="1:9" x14ac:dyDescent="0.25">
      <c r="A629" s="37">
        <v>3293</v>
      </c>
      <c r="B629" s="38"/>
      <c r="C629" s="39"/>
      <c r="D629" s="36" t="s">
        <v>81</v>
      </c>
      <c r="E629" s="122"/>
      <c r="F629" s="10"/>
      <c r="G629" s="122"/>
      <c r="H629" s="147">
        <v>0</v>
      </c>
      <c r="I629" s="147">
        <v>0</v>
      </c>
    </row>
    <row r="630" spans="1:9" x14ac:dyDescent="0.25">
      <c r="A630" s="37">
        <v>3294</v>
      </c>
      <c r="B630" s="38"/>
      <c r="C630" s="39"/>
      <c r="D630" s="36" t="s">
        <v>82</v>
      </c>
      <c r="E630" s="122"/>
      <c r="F630" s="10"/>
      <c r="G630" s="122"/>
      <c r="H630" s="147">
        <v>0</v>
      </c>
      <c r="I630" s="147">
        <v>0</v>
      </c>
    </row>
    <row r="631" spans="1:9" x14ac:dyDescent="0.25">
      <c r="A631" s="37">
        <v>3295</v>
      </c>
      <c r="B631" s="38"/>
      <c r="C631" s="39"/>
      <c r="D631" s="36" t="s">
        <v>83</v>
      </c>
      <c r="E631" s="122"/>
      <c r="F631" s="10"/>
      <c r="G631" s="122"/>
      <c r="H631" s="147">
        <v>0</v>
      </c>
      <c r="I631" s="147">
        <v>0</v>
      </c>
    </row>
    <row r="632" spans="1:9" x14ac:dyDescent="0.25">
      <c r="A632" s="37">
        <v>3296</v>
      </c>
      <c r="B632" s="38"/>
      <c r="C632" s="39"/>
      <c r="D632" s="36" t="s">
        <v>84</v>
      </c>
      <c r="E632" s="122"/>
      <c r="F632" s="10"/>
      <c r="G632" s="122"/>
      <c r="H632" s="147">
        <v>0</v>
      </c>
      <c r="I632" s="147">
        <v>0</v>
      </c>
    </row>
    <row r="633" spans="1:9" ht="25.5" x14ac:dyDescent="0.25">
      <c r="A633" s="37">
        <v>3299</v>
      </c>
      <c r="B633" s="38"/>
      <c r="C633" s="39"/>
      <c r="D633" s="36" t="s">
        <v>43</v>
      </c>
      <c r="E633" s="122"/>
      <c r="F633" s="10">
        <v>150</v>
      </c>
      <c r="G633" s="122">
        <v>103.63</v>
      </c>
      <c r="H633" s="147">
        <f t="shared" ref="H633" si="344">(G633/F633)*100</f>
        <v>69.086666666666659</v>
      </c>
      <c r="I633" s="147" t="e">
        <f t="shared" ref="I633" si="345">(G633/E633)*100</f>
        <v>#DIV/0!</v>
      </c>
    </row>
    <row r="634" spans="1:9" x14ac:dyDescent="0.25">
      <c r="A634" s="37"/>
      <c r="B634" s="38"/>
      <c r="C634" s="39"/>
      <c r="D634" s="36"/>
      <c r="E634" s="122"/>
      <c r="F634" s="10"/>
      <c r="G634" s="122"/>
      <c r="H634" s="10"/>
      <c r="I634" s="10"/>
    </row>
    <row r="635" spans="1:9" x14ac:dyDescent="0.25">
      <c r="A635" s="37"/>
      <c r="B635" s="38"/>
      <c r="C635" s="39"/>
      <c r="D635" s="55" t="s">
        <v>96</v>
      </c>
      <c r="E635" s="135">
        <f>SUM(E427+E475+E487+E543+E555+E583+E595)</f>
        <v>742304.16</v>
      </c>
      <c r="F635" s="56">
        <f>SUM(F427+F475+F487+F543+F555+F595)</f>
        <v>921128</v>
      </c>
      <c r="G635" s="135">
        <f>SUM(G427+G475+G487+G543+G555+G595)</f>
        <v>920390.75</v>
      </c>
      <c r="H635" s="148">
        <f>(G635/F635)*100</f>
        <v>99.919962263659329</v>
      </c>
      <c r="I635" s="148">
        <f>(G635/E635)*100</f>
        <v>123.9910537481024</v>
      </c>
    </row>
    <row r="636" spans="1:9" x14ac:dyDescent="0.25">
      <c r="A636" s="196"/>
      <c r="B636" s="197"/>
      <c r="C636" s="198"/>
      <c r="D636" s="57"/>
      <c r="E636" s="133"/>
      <c r="F636" s="57"/>
      <c r="G636" s="133"/>
      <c r="H636" s="57"/>
      <c r="I636" s="57"/>
    </row>
    <row r="637" spans="1:9" x14ac:dyDescent="0.25">
      <c r="A637" s="199"/>
      <c r="B637" s="200"/>
      <c r="C637" s="201"/>
      <c r="D637" s="110" t="s">
        <v>162</v>
      </c>
      <c r="E637" s="136">
        <f>SUM(E64+E106+E148+E165+E182+E200+E218+E270+E359+E421+E635)</f>
        <v>949883.85000000009</v>
      </c>
      <c r="F637" s="111">
        <f>SUM(F64+F106+F148+F165+F182+F200+F218+F270+F359+F421+F635)</f>
        <v>1150833</v>
      </c>
      <c r="G637" s="136">
        <f>SUM(G64+G106+G148+G165+G182+G200+G218+G270+G359+G421+G635)</f>
        <v>1147504.3899999999</v>
      </c>
      <c r="H637" s="149">
        <f>(G637/F637)*100</f>
        <v>99.710765158802346</v>
      </c>
      <c r="I637" s="148">
        <f>(G637/E637)*100</f>
        <v>120.80470575428772</v>
      </c>
    </row>
    <row r="639" spans="1:9" x14ac:dyDescent="0.25">
      <c r="A639" s="180" t="s">
        <v>197</v>
      </c>
      <c r="B639" s="180"/>
      <c r="C639" s="180"/>
      <c r="G639" t="s">
        <v>141</v>
      </c>
      <c r="I639" t="s">
        <v>187</v>
      </c>
    </row>
    <row r="640" spans="1:9" x14ac:dyDescent="0.25">
      <c r="G640" t="s">
        <v>142</v>
      </c>
      <c r="I640" t="s">
        <v>188</v>
      </c>
    </row>
  </sheetData>
  <mergeCells count="98">
    <mergeCell ref="A639:C639"/>
    <mergeCell ref="A185:C185"/>
    <mergeCell ref="A186:C186"/>
    <mergeCell ref="A221:C221"/>
    <mergeCell ref="A171:C171"/>
    <mergeCell ref="A189:C189"/>
    <mergeCell ref="A220:C220"/>
    <mergeCell ref="A203:C203"/>
    <mergeCell ref="A204:C204"/>
    <mergeCell ref="A205:C205"/>
    <mergeCell ref="A206:C206"/>
    <mergeCell ref="A207:C207"/>
    <mergeCell ref="A202:C202"/>
    <mergeCell ref="A276:C276"/>
    <mergeCell ref="A277:C277"/>
    <mergeCell ref="A287:C287"/>
    <mergeCell ref="A167:C167"/>
    <mergeCell ref="A168:C168"/>
    <mergeCell ref="A187:C187"/>
    <mergeCell ref="A188:C188"/>
    <mergeCell ref="A130:C130"/>
    <mergeCell ref="A131:C131"/>
    <mergeCell ref="A141:C141"/>
    <mergeCell ref="A150:C150"/>
    <mergeCell ref="A184:C184"/>
    <mergeCell ref="A108:C108"/>
    <mergeCell ref="A123:C123"/>
    <mergeCell ref="A109:C109"/>
    <mergeCell ref="A110:C110"/>
    <mergeCell ref="A111:C111"/>
    <mergeCell ref="A112:C112"/>
    <mergeCell ref="A113:C113"/>
    <mergeCell ref="A70:C70"/>
    <mergeCell ref="A71:C71"/>
    <mergeCell ref="A172:C172"/>
    <mergeCell ref="A155:C155"/>
    <mergeCell ref="A151:C151"/>
    <mergeCell ref="A152:C152"/>
    <mergeCell ref="A153:C153"/>
    <mergeCell ref="A154:C154"/>
    <mergeCell ref="A169:C169"/>
    <mergeCell ref="A170:C170"/>
    <mergeCell ref="A81:C81"/>
    <mergeCell ref="A87:C87"/>
    <mergeCell ref="A88:C88"/>
    <mergeCell ref="A89:C89"/>
    <mergeCell ref="A99:C99"/>
    <mergeCell ref="A129:C129"/>
    <mergeCell ref="A66:C66"/>
    <mergeCell ref="A10:C10"/>
    <mergeCell ref="A67:C67"/>
    <mergeCell ref="A68:C68"/>
    <mergeCell ref="A69:C69"/>
    <mergeCell ref="A1:I1"/>
    <mergeCell ref="A3:I3"/>
    <mergeCell ref="A5:C5"/>
    <mergeCell ref="A8:C8"/>
    <mergeCell ref="A9:C9"/>
    <mergeCell ref="A6:C6"/>
    <mergeCell ref="A7:C7"/>
    <mergeCell ref="A222:C222"/>
    <mergeCell ref="A235:C235"/>
    <mergeCell ref="A332:C332"/>
    <mergeCell ref="A333:C333"/>
    <mergeCell ref="A334:C334"/>
    <mergeCell ref="A272:C272"/>
    <mergeCell ref="A273:C273"/>
    <mergeCell ref="A274:C274"/>
    <mergeCell ref="A223:C223"/>
    <mergeCell ref="A275:C275"/>
    <mergeCell ref="A224:C224"/>
    <mergeCell ref="A225:C225"/>
    <mergeCell ref="A363:C363"/>
    <mergeCell ref="A364:C364"/>
    <mergeCell ref="A365:C365"/>
    <mergeCell ref="A438:C438"/>
    <mergeCell ref="A423:C423"/>
    <mergeCell ref="A424:C424"/>
    <mergeCell ref="A425:C425"/>
    <mergeCell ref="A426:C426"/>
    <mergeCell ref="A427:C427"/>
    <mergeCell ref="A428:C428"/>
    <mergeCell ref="A344:C344"/>
    <mergeCell ref="A636:C637"/>
    <mergeCell ref="A596:C596"/>
    <mergeCell ref="A607:C607"/>
    <mergeCell ref="A554:C554"/>
    <mergeCell ref="A555:C555"/>
    <mergeCell ref="A556:C556"/>
    <mergeCell ref="A594:C594"/>
    <mergeCell ref="A595:C595"/>
    <mergeCell ref="A366:C366"/>
    <mergeCell ref="A486:C486"/>
    <mergeCell ref="A487:C487"/>
    <mergeCell ref="A488:C488"/>
    <mergeCell ref="A499:C499"/>
    <mergeCell ref="A361:C361"/>
    <mergeCell ref="A362:C362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F14" sqref="F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33" customHeight="1" x14ac:dyDescent="0.25">
      <c r="A1" s="170" t="s">
        <v>198</v>
      </c>
      <c r="B1" s="170"/>
      <c r="C1" s="170"/>
      <c r="D1" s="170"/>
      <c r="E1" s="170"/>
      <c r="F1" s="17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70" t="s">
        <v>24</v>
      </c>
      <c r="B3" s="170"/>
      <c r="C3" s="170"/>
      <c r="D3" s="170"/>
      <c r="E3" s="181"/>
      <c r="F3" s="181"/>
    </row>
    <row r="4" spans="1:6" ht="18" x14ac:dyDescent="0.25">
      <c r="A4" s="5"/>
      <c r="B4" s="5"/>
      <c r="C4" s="5"/>
      <c r="D4" s="5"/>
      <c r="E4" s="6"/>
      <c r="F4" s="6"/>
    </row>
    <row r="5" spans="1:6" ht="15.75" x14ac:dyDescent="0.25">
      <c r="A5" s="170" t="s">
        <v>13</v>
      </c>
      <c r="B5" s="171"/>
      <c r="C5" s="171"/>
      <c r="D5" s="171"/>
      <c r="E5" s="171"/>
      <c r="F5" s="171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70" t="s">
        <v>173</v>
      </c>
      <c r="B7" s="190"/>
      <c r="C7" s="190"/>
      <c r="D7" s="190"/>
      <c r="E7" s="190"/>
      <c r="F7" s="190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1" t="s">
        <v>174</v>
      </c>
      <c r="B9" s="20" t="s">
        <v>190</v>
      </c>
      <c r="C9" s="21" t="s">
        <v>97</v>
      </c>
      <c r="D9" s="20" t="s">
        <v>191</v>
      </c>
      <c r="E9" s="137" t="s">
        <v>192</v>
      </c>
      <c r="F9" s="137" t="s">
        <v>193</v>
      </c>
    </row>
    <row r="10" spans="1:6" x14ac:dyDescent="0.25">
      <c r="A10" s="152" t="s">
        <v>175</v>
      </c>
      <c r="B10" s="160">
        <f>B11</f>
        <v>949883.85000000009</v>
      </c>
      <c r="C10" s="153">
        <f t="shared" ref="C10:F10" si="0">C11</f>
        <v>1150833</v>
      </c>
      <c r="D10" s="160">
        <f>D11</f>
        <v>1147504.3900000001</v>
      </c>
      <c r="E10" s="162">
        <f t="shared" si="0"/>
        <v>99.710765158802374</v>
      </c>
      <c r="F10" s="162">
        <f t="shared" si="0"/>
        <v>120.80470575428774</v>
      </c>
    </row>
    <row r="11" spans="1:6" x14ac:dyDescent="0.25">
      <c r="A11" s="12" t="s">
        <v>176</v>
      </c>
      <c r="B11" s="122">
        <f t="shared" ref="B11:C11" si="1">SUM(B12,B13,B14)</f>
        <v>949883.85000000009</v>
      </c>
      <c r="C11" s="10">
        <f t="shared" si="1"/>
        <v>1150833</v>
      </c>
      <c r="D11" s="122">
        <f>SUM(D12,D13,D14)</f>
        <v>1147504.3900000001</v>
      </c>
      <c r="E11" s="161">
        <f t="shared" ref="E11:E13" si="2">(D11/C11)*100</f>
        <v>99.710765158802374</v>
      </c>
      <c r="F11" s="161">
        <f t="shared" ref="F11:F13" si="3">(D11/B11)*100</f>
        <v>120.80470575428774</v>
      </c>
    </row>
    <row r="12" spans="1:6" x14ac:dyDescent="0.25">
      <c r="A12" s="154" t="s">
        <v>177</v>
      </c>
      <c r="B12" s="122">
        <v>928781.91</v>
      </c>
      <c r="C12" s="11">
        <v>1127501</v>
      </c>
      <c r="D12" s="122">
        <v>1124092.21</v>
      </c>
      <c r="E12" s="161">
        <f t="shared" si="2"/>
        <v>99.697668560826102</v>
      </c>
      <c r="F12" s="161">
        <f t="shared" si="3"/>
        <v>121.02865031038341</v>
      </c>
    </row>
    <row r="13" spans="1:6" x14ac:dyDescent="0.25">
      <c r="A13" s="155" t="s">
        <v>178</v>
      </c>
      <c r="B13" s="122">
        <v>19310.18</v>
      </c>
      <c r="C13" s="11">
        <v>22376</v>
      </c>
      <c r="D13" s="122">
        <v>22456.560000000001</v>
      </c>
      <c r="E13" s="161">
        <f t="shared" si="2"/>
        <v>100.36002860207364</v>
      </c>
      <c r="F13" s="161">
        <f t="shared" si="3"/>
        <v>116.29389265144086</v>
      </c>
    </row>
    <row r="14" spans="1:6" ht="25.5" x14ac:dyDescent="0.25">
      <c r="A14" s="155" t="s">
        <v>179</v>
      </c>
      <c r="B14" s="122">
        <v>1791.76</v>
      </c>
      <c r="C14" s="11">
        <v>956</v>
      </c>
      <c r="D14" s="122">
        <v>955.62</v>
      </c>
      <c r="E14" s="161">
        <f>(D14/C14)*100</f>
        <v>99.960251046025107</v>
      </c>
      <c r="F14" s="161">
        <f>(D14/B14)*100</f>
        <v>53.334151895343126</v>
      </c>
    </row>
    <row r="16" spans="1:6" x14ac:dyDescent="0.25">
      <c r="A16" s="180" t="s">
        <v>197</v>
      </c>
      <c r="B16" s="180"/>
      <c r="C16" s="180"/>
      <c r="D16" t="s">
        <v>141</v>
      </c>
      <c r="F16" t="s">
        <v>187</v>
      </c>
    </row>
    <row r="17" spans="4:6" x14ac:dyDescent="0.25">
      <c r="D17" t="s">
        <v>142</v>
      </c>
      <c r="F17" t="s">
        <v>188</v>
      </c>
    </row>
  </sheetData>
  <mergeCells count="5">
    <mergeCell ref="A1:F1"/>
    <mergeCell ref="A3:F3"/>
    <mergeCell ref="A5:F5"/>
    <mergeCell ref="A7:F7"/>
    <mergeCell ref="A16:C16"/>
  </mergeCells>
  <pageMargins left="0.7" right="0.7" top="0.75" bottom="0.75" header="0.3" footer="0.3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60" zoomScaleNormal="100" workbookViewId="0">
      <selection activeCell="F28" sqref="F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x14ac:dyDescent="0.25">
      <c r="A1" s="170" t="s">
        <v>189</v>
      </c>
      <c r="B1" s="216"/>
      <c r="C1" s="216"/>
      <c r="D1" s="216"/>
      <c r="E1" s="216"/>
      <c r="F1" s="216"/>
      <c r="G1" s="216"/>
      <c r="H1" s="216"/>
      <c r="I1" s="216"/>
    </row>
    <row r="2" spans="1:9" ht="18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</row>
    <row r="3" spans="1:9" ht="15.75" x14ac:dyDescent="0.25">
      <c r="A3" s="170" t="s">
        <v>24</v>
      </c>
      <c r="B3" s="170"/>
      <c r="C3" s="170"/>
      <c r="D3" s="170"/>
      <c r="E3" s="170"/>
      <c r="F3" s="170"/>
      <c r="G3" s="170"/>
      <c r="H3" s="181"/>
      <c r="I3" s="18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5.75" x14ac:dyDescent="0.25">
      <c r="A5" s="170" t="s">
        <v>180</v>
      </c>
      <c r="B5" s="171"/>
      <c r="C5" s="171"/>
      <c r="D5" s="171"/>
      <c r="E5" s="171"/>
      <c r="F5" s="171"/>
      <c r="G5" s="171"/>
      <c r="H5" s="171"/>
      <c r="I5" s="17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1" t="s">
        <v>14</v>
      </c>
      <c r="B7" s="20" t="s">
        <v>15</v>
      </c>
      <c r="C7" s="20" t="s">
        <v>16</v>
      </c>
      <c r="D7" s="20" t="s">
        <v>181</v>
      </c>
      <c r="E7" s="20" t="s">
        <v>190</v>
      </c>
      <c r="F7" s="21" t="s">
        <v>97</v>
      </c>
      <c r="G7" s="20" t="s">
        <v>191</v>
      </c>
      <c r="H7" s="137" t="s">
        <v>192</v>
      </c>
      <c r="I7" s="137" t="s">
        <v>193</v>
      </c>
    </row>
    <row r="8" spans="1:9" ht="25.5" x14ac:dyDescent="0.25">
      <c r="A8" s="12">
        <v>8</v>
      </c>
      <c r="B8" s="12"/>
      <c r="C8" s="12"/>
      <c r="D8" s="12" t="s">
        <v>182</v>
      </c>
      <c r="E8" s="10"/>
      <c r="F8" s="11"/>
      <c r="G8" s="11"/>
      <c r="H8" s="11"/>
      <c r="I8" s="11"/>
    </row>
    <row r="9" spans="1:9" x14ac:dyDescent="0.25">
      <c r="A9" s="12"/>
      <c r="B9" s="16">
        <v>84</v>
      </c>
      <c r="C9" s="16"/>
      <c r="D9" s="16" t="s">
        <v>183</v>
      </c>
      <c r="E9" s="10"/>
      <c r="F9" s="11"/>
      <c r="G9" s="11"/>
      <c r="H9" s="11"/>
      <c r="I9" s="11"/>
    </row>
    <row r="10" spans="1:9" ht="25.5" x14ac:dyDescent="0.25">
      <c r="A10" s="13"/>
      <c r="B10" s="13"/>
      <c r="C10" s="14">
        <v>81</v>
      </c>
      <c r="D10" s="154" t="s">
        <v>184</v>
      </c>
      <c r="E10" s="10"/>
      <c r="F10" s="11"/>
      <c r="G10" s="11"/>
      <c r="H10" s="11"/>
      <c r="I10" s="11"/>
    </row>
    <row r="11" spans="1:9" ht="25.5" x14ac:dyDescent="0.25">
      <c r="A11" s="15">
        <v>5</v>
      </c>
      <c r="B11" s="15"/>
      <c r="C11" s="15"/>
      <c r="D11" s="157" t="s">
        <v>185</v>
      </c>
      <c r="E11" s="10"/>
      <c r="F11" s="11"/>
      <c r="G11" s="11"/>
      <c r="H11" s="11"/>
      <c r="I11" s="11"/>
    </row>
    <row r="12" spans="1:9" ht="25.5" x14ac:dyDescent="0.25">
      <c r="A12" s="16"/>
      <c r="B12" s="16">
        <v>54</v>
      </c>
      <c r="C12" s="16"/>
      <c r="D12" s="158" t="s">
        <v>186</v>
      </c>
      <c r="E12" s="10"/>
      <c r="F12" s="11"/>
      <c r="G12" s="11"/>
      <c r="H12" s="11"/>
      <c r="I12" s="156"/>
    </row>
    <row r="13" spans="1:9" x14ac:dyDescent="0.25">
      <c r="A13" s="16"/>
      <c r="B13" s="16"/>
      <c r="C13" s="14">
        <v>11</v>
      </c>
      <c r="D13" s="14" t="s">
        <v>18</v>
      </c>
      <c r="E13" s="10"/>
      <c r="F13" s="11"/>
      <c r="G13" s="11"/>
      <c r="H13" s="11"/>
      <c r="I13" s="156"/>
    </row>
    <row r="14" spans="1:9" x14ac:dyDescent="0.25">
      <c r="A14" s="16"/>
      <c r="B14" s="16"/>
      <c r="C14" s="14">
        <v>31</v>
      </c>
      <c r="D14" s="14" t="s">
        <v>28</v>
      </c>
      <c r="E14" s="10"/>
      <c r="F14" s="11"/>
      <c r="G14" s="11"/>
      <c r="H14" s="11"/>
      <c r="I14" s="156"/>
    </row>
    <row r="16" spans="1:9" x14ac:dyDescent="0.25">
      <c r="A16" s="180" t="s">
        <v>197</v>
      </c>
      <c r="B16" s="180"/>
      <c r="C16" s="180"/>
      <c r="G16" t="s">
        <v>141</v>
      </c>
      <c r="I16" t="s">
        <v>187</v>
      </c>
    </row>
    <row r="17" spans="7:9" x14ac:dyDescent="0.25">
      <c r="G17" t="s">
        <v>142</v>
      </c>
      <c r="I17" t="s">
        <v>188</v>
      </c>
    </row>
  </sheetData>
  <mergeCells count="4">
    <mergeCell ref="A3:I3"/>
    <mergeCell ref="A5:I5"/>
    <mergeCell ref="A16:C16"/>
    <mergeCell ref="A1:I2"/>
  </mergeCells>
  <pageMargins left="0.7" right="0.7" top="0.75" bottom="0.75" header="0.3" footer="0.3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POSEBNI DIO</vt:lpstr>
      <vt:lpstr>Rashodi prema funkcijskoj klasi</vt:lpstr>
      <vt:lpstr>Račun financiranja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Belica Knjigovods</cp:lastModifiedBy>
  <cp:lastPrinted>2024-01-29T09:53:00Z</cp:lastPrinted>
  <dcterms:created xsi:type="dcterms:W3CDTF">2022-08-12T12:51:27Z</dcterms:created>
  <dcterms:modified xsi:type="dcterms:W3CDTF">2024-01-29T09:54:17Z</dcterms:modified>
</cp:coreProperties>
</file>