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9040" windowHeight="15840"/>
  </bookViews>
  <sheets>
    <sheet name="SAŽETAK" sheetId="1" r:id="rId1"/>
    <sheet name=" Račun prihoda i rashoda" sheetId="3" r:id="rId2"/>
    <sheet name="Rashodi prema funkcijskoj kl" sheetId="5" r:id="rId3"/>
    <sheet name="Račun financiranja" sheetId="6" r:id="rId4"/>
    <sheet name="POSEBNI DIO" sheetId="7" r:id="rId5"/>
    <sheet name="Prihodi i rashodi po izvorima" sheetId="2" r:id="rId6"/>
    <sheet name="Račun financiranja po izvorima" sheetId="8" r:id="rId7"/>
  </sheets>
  <definedNames>
    <definedName name="_xlnm.Print_Area" localSheetId="1">' Račun prihoda i rashoda'!$A$1:$I$33</definedName>
    <definedName name="_xlnm.Print_Area" localSheetId="5">'Prihodi i rashodi po izvorima'!$A$1:$G$56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8" i="7" l="1"/>
  <c r="H128" i="7"/>
  <c r="G128" i="7"/>
  <c r="F128" i="7"/>
  <c r="E128" i="7"/>
  <c r="I112" i="7"/>
  <c r="H112" i="7"/>
  <c r="I96" i="7"/>
  <c r="H96" i="7"/>
  <c r="G96" i="7"/>
  <c r="F96" i="7"/>
  <c r="E96" i="7"/>
  <c r="I37" i="7"/>
  <c r="H37" i="7"/>
  <c r="G37" i="7"/>
  <c r="F37" i="7"/>
  <c r="E37" i="7"/>
  <c r="I34" i="7"/>
  <c r="H34" i="7"/>
  <c r="G34" i="7"/>
  <c r="F34" i="7"/>
  <c r="E34" i="7"/>
  <c r="I10" i="7"/>
  <c r="I14" i="7" s="1"/>
  <c r="H10" i="7"/>
  <c r="H14" i="7" s="1"/>
  <c r="G10" i="7"/>
  <c r="G14" i="7" s="1"/>
  <c r="F10" i="7"/>
  <c r="F14" i="7" s="1"/>
  <c r="E10" i="7"/>
  <c r="E14" i="7" s="1"/>
  <c r="F49" i="2" l="1"/>
  <c r="F46" i="2"/>
  <c r="F43" i="2"/>
  <c r="F41" i="2"/>
  <c r="F39" i="2"/>
  <c r="F38" i="2"/>
  <c r="F21" i="2"/>
  <c r="F18" i="2"/>
  <c r="F15" i="2"/>
  <c r="F13" i="2"/>
  <c r="F11" i="2"/>
  <c r="F10" i="2"/>
  <c r="F23" i="2" l="1"/>
  <c r="E23" i="2"/>
  <c r="D23" i="2"/>
  <c r="C23" i="2"/>
  <c r="B23" i="2"/>
  <c r="B25" i="2"/>
  <c r="F25" i="2"/>
  <c r="B26" i="2"/>
  <c r="C26" i="2"/>
  <c r="C25" i="2" s="1"/>
  <c r="D26" i="2"/>
  <c r="D25" i="2" s="1"/>
  <c r="E26" i="2"/>
  <c r="E25" i="2" s="1"/>
  <c r="F26" i="2"/>
  <c r="I28" i="3" l="1"/>
  <c r="I73" i="7" l="1"/>
  <c r="H73" i="7"/>
  <c r="E112" i="7" l="1"/>
  <c r="B11" i="5"/>
  <c r="B10" i="5" s="1"/>
  <c r="F11" i="1"/>
  <c r="F8" i="1"/>
  <c r="F14" i="1" l="1"/>
  <c r="C51" i="2"/>
  <c r="C49" i="2"/>
  <c r="C46" i="2"/>
  <c r="C43" i="2"/>
  <c r="C41" i="2"/>
  <c r="C39" i="2"/>
  <c r="C21" i="2"/>
  <c r="C18" i="2"/>
  <c r="C15" i="2"/>
  <c r="C13" i="2"/>
  <c r="C11" i="2"/>
  <c r="F112" i="7"/>
  <c r="F55" i="7"/>
  <c r="F58" i="7" s="1"/>
  <c r="F46" i="7"/>
  <c r="F49" i="7" s="1"/>
  <c r="C11" i="5"/>
  <c r="C10" i="5" s="1"/>
  <c r="F98" i="7" l="1"/>
  <c r="F20" i="7"/>
  <c r="F24" i="7"/>
  <c r="F64" i="7"/>
  <c r="F67" i="7" s="1"/>
  <c r="C38" i="2"/>
  <c r="F28" i="3"/>
  <c r="C10" i="2"/>
  <c r="F73" i="7"/>
  <c r="F117" i="7"/>
  <c r="F120" i="7"/>
  <c r="G28" i="3"/>
  <c r="F11" i="3"/>
  <c r="F10" i="3" s="1"/>
  <c r="B51" i="2"/>
  <c r="F51" i="2"/>
  <c r="E51" i="2"/>
  <c r="D51" i="2"/>
  <c r="F101" i="7" l="1"/>
  <c r="F107" i="7"/>
  <c r="F86" i="7"/>
  <c r="F28" i="7"/>
  <c r="F124" i="7"/>
  <c r="F40" i="7"/>
  <c r="F22" i="3"/>
  <c r="F30" i="3" s="1"/>
  <c r="G22" i="3"/>
  <c r="G30" i="3" s="1"/>
  <c r="F82" i="7"/>
  <c r="E49" i="2"/>
  <c r="E46" i="2"/>
  <c r="E43" i="2"/>
  <c r="E41" i="2"/>
  <c r="E39" i="2"/>
  <c r="F90" i="7" l="1"/>
  <c r="E38" i="2"/>
  <c r="D49" i="2"/>
  <c r="D46" i="2"/>
  <c r="D43" i="2"/>
  <c r="D41" i="2"/>
  <c r="D39" i="2"/>
  <c r="B49" i="2"/>
  <c r="B46" i="2"/>
  <c r="B43" i="2"/>
  <c r="B41" i="2"/>
  <c r="B39" i="2"/>
  <c r="E21" i="2"/>
  <c r="D21" i="2"/>
  <c r="E18" i="2"/>
  <c r="D18" i="2"/>
  <c r="E15" i="2"/>
  <c r="D15" i="2"/>
  <c r="E13" i="2"/>
  <c r="D13" i="2"/>
  <c r="B18" i="2"/>
  <c r="B15" i="2"/>
  <c r="B21" i="2"/>
  <c r="B13" i="2"/>
  <c r="E11" i="2"/>
  <c r="D11" i="2"/>
  <c r="B11" i="2"/>
  <c r="H22" i="3"/>
  <c r="I22" i="3"/>
  <c r="H82" i="7"/>
  <c r="E10" i="2" l="1"/>
  <c r="D38" i="2"/>
  <c r="B38" i="2"/>
  <c r="D10" i="2"/>
  <c r="B10" i="2"/>
  <c r="H76" i="7"/>
  <c r="I76" i="7"/>
  <c r="I120" i="7"/>
  <c r="H120" i="7"/>
  <c r="G112" i="7"/>
  <c r="F37" i="1"/>
  <c r="G34" i="1" s="1"/>
  <c r="G37" i="1" s="1"/>
  <c r="H34" i="1" s="1"/>
  <c r="H37" i="1" s="1"/>
  <c r="I34" i="1" s="1"/>
  <c r="I37" i="1" s="1"/>
  <c r="J34" i="1" s="1"/>
  <c r="J37" i="1" s="1"/>
  <c r="J21" i="1"/>
  <c r="I21" i="1"/>
  <c r="H21" i="1"/>
  <c r="G21" i="1"/>
  <c r="F21" i="1"/>
  <c r="J11" i="1"/>
  <c r="I11" i="1"/>
  <c r="H11" i="1"/>
  <c r="G11" i="1"/>
  <c r="J8" i="1"/>
  <c r="I8" i="1"/>
  <c r="H8" i="1"/>
  <c r="G8" i="1"/>
  <c r="E73" i="7" l="1"/>
  <c r="E76" i="7" s="1"/>
  <c r="G73" i="7"/>
  <c r="G76" i="7" s="1"/>
  <c r="J14" i="1"/>
  <c r="J22" i="1" s="1"/>
  <c r="J28" i="1" s="1"/>
  <c r="J29" i="1" s="1"/>
  <c r="I14" i="1"/>
  <c r="I22" i="1" s="1"/>
  <c r="I28" i="1" s="1"/>
  <c r="I29" i="1" s="1"/>
  <c r="H14" i="1"/>
  <c r="H22" i="1" s="1"/>
  <c r="H28" i="1" s="1"/>
  <c r="H29" i="1" s="1"/>
  <c r="F76" i="7"/>
  <c r="F130" i="7" s="1"/>
  <c r="G14" i="1"/>
  <c r="G22" i="1" s="1"/>
  <c r="G28" i="1" s="1"/>
  <c r="G29" i="1" s="1"/>
  <c r="F22" i="1"/>
  <c r="F29" i="1" l="1"/>
  <c r="F28" i="1"/>
  <c r="G55" i="7" l="1"/>
  <c r="G58" i="7" s="1"/>
  <c r="G46" i="7"/>
  <c r="G49" i="7" s="1"/>
  <c r="G120" i="7" l="1"/>
  <c r="G117" i="7"/>
  <c r="G98" i="7"/>
  <c r="G64" i="7"/>
  <c r="G67" i="7" s="1"/>
  <c r="G24" i="7"/>
  <c r="G20" i="7"/>
  <c r="I98" i="7"/>
  <c r="H98" i="7"/>
  <c r="G86" i="7" l="1"/>
  <c r="G124" i="7"/>
  <c r="G107" i="7"/>
  <c r="G40" i="7"/>
  <c r="H101" i="7"/>
  <c r="G101" i="7"/>
  <c r="E98" i="7"/>
  <c r="G11" i="3"/>
  <c r="G10" i="3" s="1"/>
  <c r="G82" i="7"/>
  <c r="G28" i="7"/>
  <c r="I101" i="7"/>
  <c r="G90" i="7" l="1"/>
  <c r="E101" i="7"/>
  <c r="E117" i="7"/>
  <c r="I117" i="7"/>
  <c r="H117" i="7"/>
  <c r="G130" i="7" l="1"/>
  <c r="E120" i="7"/>
  <c r="H124" i="7"/>
  <c r="I124" i="7"/>
  <c r="E124" i="7" l="1"/>
  <c r="E55" i="7" l="1"/>
  <c r="E58" i="7" s="1"/>
  <c r="H55" i="7"/>
  <c r="H58" i="7" s="1"/>
  <c r="I55" i="7" l="1"/>
  <c r="I58" i="7" s="1"/>
  <c r="H24" i="7"/>
  <c r="E24" i="7"/>
  <c r="I24" i="7"/>
  <c r="H40" i="7" l="1"/>
  <c r="I40" i="7"/>
  <c r="E40" i="7"/>
  <c r="I11" i="3"/>
  <c r="I10" i="3" s="1"/>
  <c r="H11" i="3" l="1"/>
  <c r="H10" i="3" s="1"/>
  <c r="E11" i="3"/>
  <c r="E10" i="3" s="1"/>
  <c r="E28" i="3"/>
  <c r="F11" i="5"/>
  <c r="F10" i="5" s="1"/>
  <c r="E11" i="5"/>
  <c r="E10" i="5" s="1"/>
  <c r="D11" i="5"/>
  <c r="D10" i="5" s="1"/>
  <c r="I64" i="7" l="1"/>
  <c r="I67" i="7" s="1"/>
  <c r="E22" i="3"/>
  <c r="E30" i="3" s="1"/>
  <c r="I107" i="7"/>
  <c r="I86" i="7"/>
  <c r="H86" i="7"/>
  <c r="E86" i="7"/>
  <c r="H64" i="7"/>
  <c r="H67" i="7" s="1"/>
  <c r="E64" i="7"/>
  <c r="E67" i="7" s="1"/>
  <c r="H107" i="7" l="1"/>
  <c r="E107" i="7"/>
  <c r="E82" i="7"/>
  <c r="E90" i="7" s="1"/>
  <c r="H90" i="7"/>
  <c r="I82" i="7"/>
  <c r="I90" i="7" s="1"/>
  <c r="I46" i="7"/>
  <c r="I49" i="7" s="1"/>
  <c r="E46" i="7"/>
  <c r="E49" i="7" s="1"/>
  <c r="H46" i="7"/>
  <c r="H49" i="7" s="1"/>
  <c r="I20" i="7"/>
  <c r="I28" i="7" s="1"/>
  <c r="H20" i="7"/>
  <c r="H28" i="7" s="1"/>
  <c r="E20" i="7"/>
  <c r="E28" i="7" s="1"/>
  <c r="H28" i="3"/>
  <c r="H30" i="3" s="1"/>
  <c r="I30" i="3"/>
  <c r="H130" i="7" l="1"/>
  <c r="I130" i="7"/>
  <c r="E130" i="7"/>
</calcChain>
</file>

<file path=xl/sharedStrings.xml><?xml version="1.0" encoding="utf-8"?>
<sst xmlns="http://schemas.openxmlformats.org/spreadsheetml/2006/main" count="433" uniqueCount="151">
  <si>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</si>
  <si>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</si>
  <si>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</si>
  <si>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</si>
  <si>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</si>
  <si>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</si>
  <si>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</si>
  <si>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</si>
  <si>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</si>
  <si>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</si>
  <si>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</si>
  <si>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</si>
  <si>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</si>
  <si>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</si>
  <si>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</si>
  <si>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</si>
  <si>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</si>
  <si>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</si>
  <si>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</si>
  <si>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</si>
  <si>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</si>
  <si>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</si>
  <si>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</si>
  <si>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</si>
  <si>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</si>
  <si>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</si>
  <si>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</si>
  <si>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</si>
  <si>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</si>
  <si>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</si>
  <si>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</si>
  <si>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</si>
  <si>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</si>
  <si>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A) SAŽETAK RAČUNA PRIHODA I RASHODA</t>
  </si>
  <si>
    <t>B) SAŽETAK RAČUNA FINANCIRANJA</t>
  </si>
  <si>
    <t>Pomoći iz inozemstva i od subjekata unutar općeg proračuna</t>
  </si>
  <si>
    <t>Ostale pomoći</t>
  </si>
  <si>
    <t>Ostali prihodi za posebne namjene</t>
  </si>
  <si>
    <t>Rashodi za nabavu proizvedene dugotrajne imovine</t>
  </si>
  <si>
    <t>Naziv</t>
  </si>
  <si>
    <t>Financijski rashodi</t>
  </si>
  <si>
    <t>Naknade građanima i kućanstvima na temelju osiguranja i druge naknade</t>
  </si>
  <si>
    <t>UKUPNO:</t>
  </si>
  <si>
    <t>09 Obrazovanje</t>
  </si>
  <si>
    <t>0912 Osnovno obrazovanje</t>
  </si>
  <si>
    <t>Pomoći EU</t>
  </si>
  <si>
    <t>UKUPNO RASHODI</t>
  </si>
  <si>
    <t>Prihodi od upravnih i administrativnih 
pristojbi, pristojbi po posebnim propisima i naknada</t>
  </si>
  <si>
    <t>Prihodi od prodaje proizvoda i robe te pruženih usluga i prihoda od donacija</t>
  </si>
  <si>
    <t>Prihodi iz nadležnog proračuna</t>
  </si>
  <si>
    <t>UKUPNO PRIHODI</t>
  </si>
  <si>
    <t>PROGRAM 1013</t>
  </si>
  <si>
    <t>NAZIV PROGRAMA: ŠKOLSTVO</t>
  </si>
  <si>
    <t>Izvor financiranja 11</t>
  </si>
  <si>
    <t>Izvor financiranja 52</t>
  </si>
  <si>
    <t>Izvor financiranja 61</t>
  </si>
  <si>
    <t>Donacije</t>
  </si>
  <si>
    <t>Izvor financiranja 51</t>
  </si>
  <si>
    <t>NAZIV AKTIVNOSTI: Asistenti u nastavi</t>
  </si>
  <si>
    <t>NAZIV PROGRAMA:ŠKOLSTVO</t>
  </si>
  <si>
    <t>NAZIV AKTIVNOSTI: Projekt Školska shema</t>
  </si>
  <si>
    <t>NAZIV AKTIVNOSTI: Školski obroci svima</t>
  </si>
  <si>
    <t>NAZIV AKTIVNOSTI: Projekt e-škole</t>
  </si>
  <si>
    <t>Izvor financiranja 43</t>
  </si>
  <si>
    <t>Izvor financiranja 31</t>
  </si>
  <si>
    <t>Prihodi od imovine</t>
  </si>
  <si>
    <t>Izvor financiranja 044</t>
  </si>
  <si>
    <t>Rezultat poslovanja</t>
  </si>
  <si>
    <t>NAZIV AKTIVNOSTI:  Projekt Škole jednakih mogućnosti</t>
  </si>
  <si>
    <t>Aktivnost 1013A101319</t>
  </si>
  <si>
    <t>Aktivnost 1001T100103</t>
  </si>
  <si>
    <t>Aktivnost 1013A101314</t>
  </si>
  <si>
    <t>Decentralizirane funkcije OŠ</t>
  </si>
  <si>
    <t>NAZIV PROGRAMA: PROJEKT Erasmus+</t>
  </si>
  <si>
    <t>NAZIV PROGRAMA: PRODUŽENI BORAVAK</t>
  </si>
  <si>
    <t>NAZIV AKTIVNOSTI: Ostali izdaci za osnovne škole</t>
  </si>
  <si>
    <t>SVEUKUPNO RASHODI:</t>
  </si>
  <si>
    <t>Projekcija 
za 2026.</t>
  </si>
  <si>
    <t>B. RAČUN FINANCIRANJA PREMA IZVORIMA FINANCIRANJA</t>
  </si>
  <si>
    <t>Brojčana oznaka i naziv</t>
  </si>
  <si>
    <t>PRIMICI UKUPNO</t>
  </si>
  <si>
    <t>8 Namjenski primici od zaduživanja</t>
  </si>
  <si>
    <t xml:space="preserve">  81 Namjenski primici od zaduživanja</t>
  </si>
  <si>
    <t>IZDACI UKUPNO</t>
  </si>
  <si>
    <t>1 Opći prihodi i primici</t>
  </si>
  <si>
    <t xml:space="preserve">  11 Opći prihodi i primici</t>
  </si>
  <si>
    <t>3 Vlastiti prihodi</t>
  </si>
  <si>
    <t xml:space="preserve">  31 Vlastiti prihodi</t>
  </si>
  <si>
    <t>PRIHODI POSLOVANJA PREMA IZVORIMA FINANCIRANJA</t>
  </si>
  <si>
    <t>4 Prihodi za posebne namjene</t>
  </si>
  <si>
    <t xml:space="preserve">  43 Ostali prihodi za posebne namjene</t>
  </si>
  <si>
    <t>5 Pomoći</t>
  </si>
  <si>
    <t xml:space="preserve">  52 Ostale pomoći</t>
  </si>
  <si>
    <t>RASHODI POSLOVANJA PREMA IZVORIMA FINANCIRANJA</t>
  </si>
  <si>
    <t>EUR</t>
  </si>
  <si>
    <t>Projekcija proračuna
za 2026.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</si>
  <si>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</si>
  <si>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</si>
  <si>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</si>
  <si>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</si>
  <si>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</si>
  <si>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</si>
  <si>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</si>
  <si>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</si>
  <si>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</si>
  <si>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</si>
  <si>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</si>
  <si>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TEKUĆE GODINE</t>
  </si>
  <si>
    <t>Ostali rashodi</t>
  </si>
  <si>
    <t>Aktivnost 1013A101343</t>
  </si>
  <si>
    <t>NAZIV AKTIVNOSTI: Građanski odgoj i obrazovanje</t>
  </si>
  <si>
    <t>31 Vlastiti prihodi</t>
  </si>
  <si>
    <t>44 Decentralizirana sredstva</t>
  </si>
  <si>
    <t xml:space="preserve">  51 Pomoći EU</t>
  </si>
  <si>
    <t>6 Donacije</t>
  </si>
  <si>
    <t xml:space="preserve">  61 Donacije</t>
  </si>
  <si>
    <t>7 Prihodi od nefinanc.imovine i nadokn.šteta s osnova osiguranja</t>
  </si>
  <si>
    <t xml:space="preserve">  71 Prihodi od nefinanc.
imovine i nadokn.šteta s 
osnova osiguranja</t>
  </si>
  <si>
    <t>92 'Rezultat poslovanja</t>
  </si>
  <si>
    <t>922 VIŠAK / MANJAK</t>
  </si>
  <si>
    <t>11 Opći prihodi i primici</t>
  </si>
  <si>
    <t>43 Ostali prihodi za posebne
 namjene</t>
  </si>
  <si>
    <t>51 Pomoći EU</t>
  </si>
  <si>
    <t>52 Ostale pomoći</t>
  </si>
  <si>
    <t>61 Donacije</t>
  </si>
  <si>
    <t>Antun Žulić</t>
  </si>
  <si>
    <t>Izvršenje 2023.</t>
  </si>
  <si>
    <t>Plan 2024.</t>
  </si>
  <si>
    <t>Proračun za 2025.</t>
  </si>
  <si>
    <t>Projekcija proračuna
za 2027.</t>
  </si>
  <si>
    <t>Plan za 2025.</t>
  </si>
  <si>
    <t>Projekcija 
za 2027.</t>
  </si>
  <si>
    <t>Projekcija
za 2026.</t>
  </si>
  <si>
    <t>0960 Dodatne usluge u obrazovanju</t>
  </si>
  <si>
    <t>0980 Usluge obrazovanja koje nisu drugdje
svrstane</t>
  </si>
  <si>
    <t>Aktivnost 1013A101301</t>
  </si>
  <si>
    <t>Osnovno školstvo-decentr.sred.</t>
  </si>
  <si>
    <t>Aktivnost 1013A101330</t>
  </si>
  <si>
    <t>Aktivnost 1013A101331</t>
  </si>
  <si>
    <t>OSNOVNA ŠKOLA BELICA</t>
  </si>
  <si>
    <t>Aktivnost 1013T100117</t>
  </si>
  <si>
    <t>U Belici, 23.12.2024.</t>
  </si>
  <si>
    <t xml:space="preserve"> FINANCIJSKI PLAN OSNOVNE ŠKOLE BELICA
ZA 2025. I PROJEKCIJA ZA 2026. I 2027. GODINU</t>
  </si>
  <si>
    <t>FINANCIJSKI PLAN OSNOVNE ŠKOLE BELICA
ZA 2025. I PROJEKCIJA ZA 2026. I 2027. GODINU</t>
  </si>
  <si>
    <t xml:space="preserve"> FINANCIJSKOI PLAN OSNOVNE ŠKOLE BELICA
ZA 2025. I PROJEKCIJA ZA 2026. I 2027. GODINU</t>
  </si>
  <si>
    <t>FINANCIJSKI PLAN OSNOVNE ŠKOLE BELICA 
ZA 2025. I PROJEKCIJA ZA 2026. I 2027. GODINU</t>
  </si>
  <si>
    <t>Predsjednica Školskog odbora:</t>
  </si>
  <si>
    <t>Marijana Marčec</t>
  </si>
  <si>
    <t>URBROJ: 2109-112-24-01</t>
  </si>
  <si>
    <t xml:space="preserve">V.d. ravnatelja: </t>
  </si>
  <si>
    <t>KLASA: 400-02/24-01/04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</si>
</sst>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1"/>
      <color indexed="8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4" tint="0.599963377788628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0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10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3" fontId="6" fillId="3" borderId="1" xfId="0" quotePrefix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15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/>
    </xf>
    <xf numFmtId="0" fontId="0" fillId="0" borderId="3" xfId="0" applyBorder="1"/>
    <xf numFmtId="0" fontId="0" fillId="6" borderId="3" xfId="0" applyFill="1" applyBorder="1"/>
    <xf numFmtId="4" fontId="6" fillId="0" borderId="3" xfId="0" applyNumberFormat="1" applyFont="1" applyBorder="1" applyAlignment="1">
      <alignment horizontal="right"/>
    </xf>
    <xf numFmtId="4" fontId="6" fillId="3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3" fillId="5" borderId="4" xfId="0" applyNumberFormat="1" applyFont="1" applyFill="1" applyBorder="1" applyAlignment="1">
      <alignment horizontal="right"/>
    </xf>
    <xf numFmtId="4" fontId="0" fillId="6" borderId="3" xfId="0" applyNumberFormat="1" applyFill="1" applyBorder="1"/>
    <xf numFmtId="0" fontId="6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Font="1" applyFill="1" applyBorder="1" applyAlignment="1">
      <alignment vertical="center"/>
    </xf>
    <xf numFmtId="3" fontId="10" fillId="4" borderId="1" xfId="0" quotePrefix="1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>
      <alignment horizontal="right" wrapText="1"/>
    </xf>
    <xf numFmtId="3" fontId="10" fillId="3" borderId="1" xfId="0" quotePrefix="1" applyNumberFormat="1" applyFont="1" applyFill="1" applyBorder="1" applyAlignment="1">
      <alignment horizontal="right"/>
    </xf>
    <xf numFmtId="3" fontId="10" fillId="3" borderId="3" xfId="0" quotePrefix="1" applyNumberFormat="1" applyFont="1" applyFill="1" applyBorder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17" fillId="0" borderId="0" xfId="0" applyFont="1" applyAlignment="1">
      <alignment wrapText="1"/>
    </xf>
    <xf numFmtId="0" fontId="18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8" fillId="0" borderId="0" xfId="0" applyFont="1"/>
    <xf numFmtId="0" fontId="10" fillId="0" borderId="1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left" wrapText="1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/>
    </xf>
    <xf numFmtId="0" fontId="10" fillId="2" borderId="3" xfId="0" applyFont="1" applyFill="1" applyBorder="1" applyAlignment="1">
      <alignment horizontal="center" vertical="center" wrapText="1"/>
    </xf>
    <xf numFmtId="3" fontId="6" fillId="3" borderId="3" xfId="0" quotePrefix="1" applyNumberFormat="1" applyFont="1" applyFill="1" applyBorder="1" applyAlignment="1">
      <alignment horizontal="right"/>
    </xf>
    <xf numFmtId="0" fontId="3" fillId="0" borderId="4" xfId="0" applyFont="1" applyBorder="1" applyAlignment="1">
      <alignment horizontal="left" vertical="center" wrapText="1"/>
    </xf>
    <xf numFmtId="4" fontId="3" fillId="0" borderId="4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0" fontId="10" fillId="2" borderId="3" xfId="0" quotePrefix="1" applyFont="1" applyFill="1" applyBorder="1" applyAlignment="1">
      <alignment horizontal="left" vertical="center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 wrapText="1"/>
    </xf>
    <xf numFmtId="4" fontId="10" fillId="3" borderId="1" xfId="0" quotePrefix="1" applyNumberFormat="1" applyFont="1" applyFill="1" applyBorder="1" applyAlignment="1">
      <alignment horizontal="right"/>
    </xf>
    <xf numFmtId="4" fontId="10" fillId="4" borderId="1" xfId="0" quotePrefix="1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 wrapText="1"/>
    </xf>
    <xf numFmtId="0" fontId="6" fillId="4" borderId="4" xfId="0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9" fillId="0" borderId="3" xfId="0" quotePrefix="1" applyFont="1" applyBorder="1" applyAlignment="1">
      <alignment horizontal="left" vertical="center"/>
    </xf>
    <xf numFmtId="4" fontId="8" fillId="0" borderId="3" xfId="0" applyNumberFormat="1" applyFont="1" applyBorder="1" applyAlignment="1">
      <alignment horizontal="right"/>
    </xf>
    <xf numFmtId="4" fontId="8" fillId="0" borderId="4" xfId="0" applyNumberFormat="1" applyFont="1" applyBorder="1" applyAlignment="1">
      <alignment horizontal="right"/>
    </xf>
    <xf numFmtId="0" fontId="9" fillId="0" borderId="4" xfId="0" quotePrefix="1" applyFont="1" applyBorder="1" applyAlignment="1">
      <alignment horizontal="left" vertical="center"/>
    </xf>
    <xf numFmtId="0" fontId="9" fillId="0" borderId="3" xfId="0" quotePrefix="1" applyFont="1" applyBorder="1" applyAlignment="1">
      <alignment horizontal="left" vertical="center" wrapText="1"/>
    </xf>
    <xf numFmtId="4" fontId="10" fillId="0" borderId="3" xfId="0" applyNumberFormat="1" applyFont="1" applyBorder="1" applyAlignment="1">
      <alignment horizontal="right"/>
    </xf>
    <xf numFmtId="0" fontId="6" fillId="2" borderId="4" xfId="0" applyFont="1" applyFill="1" applyBorder="1" applyAlignment="1">
      <alignment horizontal="left" vertical="center" wrapText="1"/>
    </xf>
    <xf numFmtId="4" fontId="0" fillId="2" borderId="3" xfId="0" applyNumberFormat="1" applyFill="1" applyBorder="1"/>
    <xf numFmtId="0" fontId="16" fillId="2" borderId="3" xfId="0" quotePrefix="1" applyFont="1" applyFill="1" applyBorder="1" applyAlignment="1">
      <alignment horizontal="left" vertical="center"/>
    </xf>
    <xf numFmtId="0" fontId="10" fillId="2" borderId="4" xfId="0" quotePrefix="1" applyFont="1" applyFill="1" applyBorder="1" applyAlignment="1">
      <alignment horizontal="left" vertical="center" wrapText="1"/>
    </xf>
    <xf numFmtId="0" fontId="10" fillId="2" borderId="4" xfId="0" quotePrefix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0" fillId="2" borderId="3" xfId="0" applyFill="1" applyBorder="1"/>
    <xf numFmtId="0" fontId="0" fillId="2" borderId="3" xfId="0" applyFill="1" applyBorder="1" applyAlignment="1">
      <alignment horizontal="left"/>
    </xf>
    <xf numFmtId="0" fontId="10" fillId="7" borderId="3" xfId="0" applyFont="1" applyFill="1" applyBorder="1" applyAlignment="1">
      <alignment horizontal="left" vertical="center" wrapText="1"/>
    </xf>
    <xf numFmtId="0" fontId="10" fillId="7" borderId="3" xfId="0" quotePrefix="1" applyFont="1" applyFill="1" applyBorder="1" applyAlignment="1">
      <alignment horizontal="left" vertical="center"/>
    </xf>
    <xf numFmtId="0" fontId="16" fillId="7" borderId="3" xfId="0" quotePrefix="1" applyFont="1" applyFill="1" applyBorder="1" applyAlignment="1">
      <alignment horizontal="left" vertical="center"/>
    </xf>
    <xf numFmtId="4" fontId="6" fillId="7" borderId="3" xfId="0" applyNumberFormat="1" applyFont="1" applyFill="1" applyBorder="1" applyAlignment="1">
      <alignment horizontal="right"/>
    </xf>
    <xf numFmtId="0" fontId="6" fillId="7" borderId="3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4" fontId="6" fillId="7" borderId="4" xfId="0" applyNumberFormat="1" applyFont="1" applyFill="1" applyBorder="1" applyAlignment="1">
      <alignment horizontal="right"/>
    </xf>
    <xf numFmtId="0" fontId="0" fillId="7" borderId="3" xfId="0" applyFill="1" applyBorder="1"/>
    <xf numFmtId="0" fontId="0" fillId="7" borderId="3" xfId="0" applyFill="1" applyBorder="1" applyAlignment="1">
      <alignment horizontal="left"/>
    </xf>
    <xf numFmtId="4" fontId="0" fillId="7" borderId="3" xfId="0" applyNumberFormat="1" applyFill="1" applyBorder="1"/>
    <xf numFmtId="4" fontId="3" fillId="7" borderId="4" xfId="0" applyNumberFormat="1" applyFont="1" applyFill="1" applyBorder="1" applyAlignment="1">
      <alignment horizontal="right"/>
    </xf>
    <xf numFmtId="3" fontId="3" fillId="7" borderId="4" xfId="0" applyNumberFormat="1" applyFont="1" applyFill="1" applyBorder="1" applyAlignment="1">
      <alignment horizontal="right"/>
    </xf>
    <xf numFmtId="3" fontId="3" fillId="7" borderId="3" xfId="0" applyNumberFormat="1" applyFont="1" applyFill="1" applyBorder="1" applyAlignment="1">
      <alignment horizontal="right"/>
    </xf>
    <xf numFmtId="0" fontId="10" fillId="7" borderId="3" xfId="0" applyFont="1" applyFill="1" applyBorder="1" applyAlignment="1">
      <alignment horizontal="left" vertical="center"/>
    </xf>
    <xf numFmtId="0" fontId="10" fillId="7" borderId="3" xfId="0" applyFont="1" applyFill="1" applyBorder="1" applyAlignment="1">
      <alignment vertical="center" wrapText="1"/>
    </xf>
    <xf numFmtId="4" fontId="6" fillId="7" borderId="4" xfId="0" applyNumberFormat="1" applyFont="1" applyFill="1" applyBorder="1" applyAlignment="1">
      <alignment horizontal="right" vertical="center" wrapText="1"/>
    </xf>
    <xf numFmtId="4" fontId="6" fillId="2" borderId="3" xfId="0" applyNumberFormat="1" applyFont="1" applyFill="1" applyBorder="1" applyAlignment="1">
      <alignment horizontal="right" vertical="center" wrapText="1"/>
    </xf>
    <xf numFmtId="0" fontId="0" fillId="7" borderId="0" xfId="0" applyFill="1"/>
    <xf numFmtId="4" fontId="6" fillId="2" borderId="4" xfId="0" applyNumberFormat="1" applyFont="1" applyFill="1" applyBorder="1" applyAlignment="1">
      <alignment horizontal="right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6" fillId="7" borderId="1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horizontal="left" vertical="center" wrapText="1" indent="1"/>
    </xf>
    <xf numFmtId="0" fontId="0" fillId="0" borderId="0" xfId="0" applyAlignment="1"/>
    <xf numFmtId="0" fontId="10" fillId="3" borderId="1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10" fillId="4" borderId="4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10" fillId="0" borderId="1" xfId="0" quotePrefix="1" applyFont="1" applyBorder="1" applyAlignment="1">
      <alignment horizontal="left" vertical="center"/>
    </xf>
    <xf numFmtId="0" fontId="10" fillId="3" borderId="1" xfId="0" quotePrefix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0" fillId="3" borderId="2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0" fillId="0" borderId="1" xfId="0" quotePrefix="1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0" fillId="7" borderId="1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12" fillId="0" borderId="0" xfId="0" applyFont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4" xfId="0" applyFont="1" applyFill="1" applyBorder="1" applyAlignment="1">
      <alignment horizontal="left" vertical="center" wrapText="1" indent="1"/>
    </xf>
    <xf numFmtId="0" fontId="6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10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zoomScaleNormal="100" workbookViewId="0">
      <selection activeCell="E41" sqref="E41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139" t="s">
        <v>142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18" x14ac:dyDescent="0.25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x14ac:dyDescent="0.25">
      <c r="A3" s="139" t="s">
        <v>25</v>
      </c>
      <c r="B3" s="139"/>
      <c r="C3" s="139"/>
      <c r="D3" s="139"/>
      <c r="E3" s="139"/>
      <c r="F3" s="139"/>
      <c r="G3" s="139"/>
      <c r="H3" s="139"/>
      <c r="I3" s="142"/>
      <c r="J3" s="142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139" t="s">
        <v>33</v>
      </c>
      <c r="B5" s="140"/>
      <c r="C5" s="140"/>
      <c r="D5" s="140"/>
      <c r="E5" s="140"/>
      <c r="F5" s="140"/>
      <c r="G5" s="140"/>
      <c r="H5" s="140"/>
      <c r="I5" s="140"/>
      <c r="J5" s="140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3" t="s">
        <v>94</v>
      </c>
    </row>
    <row r="7" spans="1:10" ht="25.5" x14ac:dyDescent="0.25">
      <c r="A7" s="25"/>
      <c r="B7" s="26"/>
      <c r="C7" s="26"/>
      <c r="D7" s="27"/>
      <c r="E7" s="28"/>
      <c r="F7" s="3" t="s">
        <v>126</v>
      </c>
      <c r="G7" s="3" t="s">
        <v>127</v>
      </c>
      <c r="H7" s="3" t="s">
        <v>128</v>
      </c>
      <c r="I7" s="3" t="s">
        <v>95</v>
      </c>
      <c r="J7" s="3" t="s">
        <v>129</v>
      </c>
    </row>
    <row r="8" spans="1:10" x14ac:dyDescent="0.25">
      <c r="A8" s="123" t="s">
        <v>0</v>
      </c>
      <c r="B8" s="124"/>
      <c r="C8" s="124"/>
      <c r="D8" s="124"/>
      <c r="E8" s="125"/>
      <c r="F8" s="44">
        <f t="shared" ref="F8" si="0">SUM(F9+F10)</f>
        <v>1137564.24</v>
      </c>
      <c r="G8" s="44">
        <f t="shared" ref="G8:J8" si="1">G9+G10</f>
        <v>1211170</v>
      </c>
      <c r="H8" s="44">
        <f t="shared" si="1"/>
        <v>1555270</v>
      </c>
      <c r="I8" s="44">
        <f t="shared" si="1"/>
        <v>1468192</v>
      </c>
      <c r="J8" s="44">
        <f t="shared" si="1"/>
        <v>1468192</v>
      </c>
    </row>
    <row r="9" spans="1:10" x14ac:dyDescent="0.25">
      <c r="A9" s="129" t="s">
        <v>96</v>
      </c>
      <c r="B9" s="130"/>
      <c r="C9" s="130"/>
      <c r="D9" s="130"/>
      <c r="E9" s="131"/>
      <c r="F9" s="43">
        <v>1137564.24</v>
      </c>
      <c r="G9" s="43">
        <v>1211170</v>
      </c>
      <c r="H9" s="43">
        <v>1555270</v>
      </c>
      <c r="I9" s="43">
        <v>1468192</v>
      </c>
      <c r="J9" s="43">
        <v>1468192</v>
      </c>
    </row>
    <row r="10" spans="1:10" x14ac:dyDescent="0.25">
      <c r="A10" s="132" t="s">
        <v>97</v>
      </c>
      <c r="B10" s="131"/>
      <c r="C10" s="131"/>
      <c r="D10" s="131"/>
      <c r="E10" s="131"/>
      <c r="F10" s="43"/>
      <c r="G10" s="30"/>
      <c r="H10" s="43"/>
      <c r="I10" s="43"/>
      <c r="J10" s="43"/>
    </row>
    <row r="11" spans="1:10" x14ac:dyDescent="0.25">
      <c r="A11" s="34" t="s">
        <v>2</v>
      </c>
      <c r="B11" s="53"/>
      <c r="C11" s="53"/>
      <c r="D11" s="53"/>
      <c r="E11" s="53"/>
      <c r="F11" s="44">
        <f t="shared" ref="F11" si="2">SUM(F12+F13)</f>
        <v>1147504.3899999999</v>
      </c>
      <c r="G11" s="44">
        <f t="shared" ref="G11:J11" si="3">G12+G13</f>
        <v>1219970</v>
      </c>
      <c r="H11" s="44">
        <f t="shared" si="3"/>
        <v>1552800</v>
      </c>
      <c r="I11" s="44">
        <f t="shared" si="3"/>
        <v>1468192</v>
      </c>
      <c r="J11" s="44">
        <f t="shared" si="3"/>
        <v>1468192</v>
      </c>
    </row>
    <row r="12" spans="1:10" x14ac:dyDescent="0.25">
      <c r="A12" s="141" t="s">
        <v>98</v>
      </c>
      <c r="B12" s="130"/>
      <c r="C12" s="130"/>
      <c r="D12" s="130"/>
      <c r="E12" s="130"/>
      <c r="F12" s="43">
        <v>1124703.6599999999</v>
      </c>
      <c r="G12" s="43">
        <v>1211770</v>
      </c>
      <c r="H12" s="43">
        <v>1543100</v>
      </c>
      <c r="I12" s="43">
        <v>1458892</v>
      </c>
      <c r="J12" s="80">
        <v>1458892</v>
      </c>
    </row>
    <row r="13" spans="1:10" x14ac:dyDescent="0.25">
      <c r="A13" s="132" t="s">
        <v>99</v>
      </c>
      <c r="B13" s="131"/>
      <c r="C13" s="131"/>
      <c r="D13" s="131"/>
      <c r="E13" s="131"/>
      <c r="F13" s="43">
        <v>22800.73</v>
      </c>
      <c r="G13" s="43">
        <v>8200</v>
      </c>
      <c r="H13" s="43">
        <v>9700</v>
      </c>
      <c r="I13" s="43">
        <v>9300</v>
      </c>
      <c r="J13" s="80">
        <v>9300</v>
      </c>
    </row>
    <row r="14" spans="1:10" x14ac:dyDescent="0.25">
      <c r="A14" s="133" t="s">
        <v>3</v>
      </c>
      <c r="B14" s="124"/>
      <c r="C14" s="124"/>
      <c r="D14" s="124"/>
      <c r="E14" s="124"/>
      <c r="F14" s="44">
        <f>SUM(F8-F11)</f>
        <v>-9940.1499999999069</v>
      </c>
      <c r="G14" s="44">
        <f t="shared" ref="G14:J14" si="4">G8-G11</f>
        <v>-8800</v>
      </c>
      <c r="H14" s="44">
        <f t="shared" si="4"/>
        <v>2470</v>
      </c>
      <c r="I14" s="44">
        <f t="shared" si="4"/>
        <v>0</v>
      </c>
      <c r="J14" s="44">
        <f t="shared" si="4"/>
        <v>0</v>
      </c>
    </row>
    <row r="15" spans="1:10" ht="18" x14ac:dyDescent="0.25">
      <c r="A15" s="4"/>
      <c r="B15" s="20"/>
      <c r="C15" s="20"/>
      <c r="D15" s="20"/>
      <c r="E15" s="20"/>
      <c r="F15" s="20"/>
      <c r="G15" s="20"/>
      <c r="H15" s="21"/>
      <c r="I15" s="21"/>
      <c r="J15" s="21"/>
    </row>
    <row r="16" spans="1:10" ht="15.75" x14ac:dyDescent="0.25">
      <c r="A16" s="139" t="s">
        <v>34</v>
      </c>
      <c r="B16" s="140"/>
      <c r="C16" s="140"/>
      <c r="D16" s="140"/>
      <c r="E16" s="140"/>
      <c r="F16" s="140"/>
      <c r="G16" s="140"/>
      <c r="H16" s="140"/>
      <c r="I16" s="140"/>
      <c r="J16" s="140"/>
    </row>
    <row r="17" spans="1:10" ht="18" x14ac:dyDescent="0.25">
      <c r="A17" s="4"/>
      <c r="B17" s="20"/>
      <c r="C17" s="20"/>
      <c r="D17" s="20"/>
      <c r="E17" s="20"/>
      <c r="F17" s="20"/>
      <c r="G17" s="20"/>
      <c r="H17" s="21"/>
      <c r="I17" s="21"/>
      <c r="J17" s="21"/>
    </row>
    <row r="18" spans="1:10" ht="25.5" x14ac:dyDescent="0.25">
      <c r="A18" s="25"/>
      <c r="B18" s="26"/>
      <c r="C18" s="26"/>
      <c r="D18" s="27"/>
      <c r="E18" s="28"/>
      <c r="F18" s="3" t="s">
        <v>126</v>
      </c>
      <c r="G18" s="3" t="s">
        <v>127</v>
      </c>
      <c r="H18" s="3" t="s">
        <v>128</v>
      </c>
      <c r="I18" s="3" t="s">
        <v>95</v>
      </c>
      <c r="J18" s="3" t="s">
        <v>129</v>
      </c>
    </row>
    <row r="19" spans="1:10" x14ac:dyDescent="0.25">
      <c r="A19" s="132" t="s">
        <v>100</v>
      </c>
      <c r="B19" s="131"/>
      <c r="C19" s="131"/>
      <c r="D19" s="131"/>
      <c r="E19" s="131"/>
      <c r="F19" s="30"/>
      <c r="G19" s="30"/>
      <c r="H19" s="30"/>
      <c r="I19" s="30"/>
      <c r="J19" s="31"/>
    </row>
    <row r="20" spans="1:10" x14ac:dyDescent="0.25">
      <c r="A20" s="132" t="s">
        <v>101</v>
      </c>
      <c r="B20" s="131"/>
      <c r="C20" s="131"/>
      <c r="D20" s="131"/>
      <c r="E20" s="131"/>
      <c r="F20" s="30"/>
      <c r="G20" s="30"/>
      <c r="H20" s="30"/>
      <c r="I20" s="30"/>
      <c r="J20" s="31"/>
    </row>
    <row r="21" spans="1:10" x14ac:dyDescent="0.25">
      <c r="A21" s="133" t="s">
        <v>5</v>
      </c>
      <c r="B21" s="124"/>
      <c r="C21" s="124"/>
      <c r="D21" s="124"/>
      <c r="E21" s="124"/>
      <c r="F21" s="29">
        <f>F19-F20</f>
        <v>0</v>
      </c>
      <c r="G21" s="29">
        <f t="shared" ref="G21:J21" si="5">G19-G20</f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</row>
    <row r="22" spans="1:10" x14ac:dyDescent="0.25">
      <c r="A22" s="133" t="s">
        <v>6</v>
      </c>
      <c r="B22" s="124"/>
      <c r="C22" s="124"/>
      <c r="D22" s="124"/>
      <c r="E22" s="124"/>
      <c r="F22" s="44">
        <f>F14+F21</f>
        <v>-9940.1499999999069</v>
      </c>
      <c r="G22" s="44">
        <f t="shared" ref="G22:J22" si="6">G14+G21</f>
        <v>-8800</v>
      </c>
      <c r="H22" s="44">
        <f t="shared" si="6"/>
        <v>2470</v>
      </c>
      <c r="I22" s="29">
        <f t="shared" si="6"/>
        <v>0</v>
      </c>
      <c r="J22" s="29">
        <f t="shared" si="6"/>
        <v>0</v>
      </c>
    </row>
    <row r="23" spans="1:10" ht="18" x14ac:dyDescent="0.25">
      <c r="A23" s="19"/>
      <c r="B23" s="20"/>
      <c r="C23" s="20"/>
      <c r="D23" s="20"/>
      <c r="E23" s="20"/>
      <c r="F23" s="20"/>
      <c r="G23" s="20"/>
      <c r="H23" s="21"/>
      <c r="I23" s="21"/>
      <c r="J23" s="21"/>
    </row>
    <row r="24" spans="1:10" ht="15.75" x14ac:dyDescent="0.25">
      <c r="A24" s="139" t="s">
        <v>102</v>
      </c>
      <c r="B24" s="140"/>
      <c r="C24" s="140"/>
      <c r="D24" s="140"/>
      <c r="E24" s="140"/>
      <c r="F24" s="140"/>
      <c r="G24" s="140"/>
      <c r="H24" s="140"/>
      <c r="I24" s="140"/>
      <c r="J24" s="140"/>
    </row>
    <row r="25" spans="1:10" ht="15.75" x14ac:dyDescent="0.25">
      <c r="A25" s="51"/>
      <c r="B25" s="52"/>
      <c r="C25" s="52"/>
      <c r="D25" s="52"/>
      <c r="E25" s="52"/>
      <c r="F25" s="52"/>
      <c r="G25" s="52"/>
      <c r="H25" s="52"/>
      <c r="I25" s="52"/>
      <c r="J25" s="52"/>
    </row>
    <row r="26" spans="1:10" ht="25.5" x14ac:dyDescent="0.25">
      <c r="A26" s="25"/>
      <c r="B26" s="26"/>
      <c r="C26" s="26"/>
      <c r="D26" s="27"/>
      <c r="E26" s="28"/>
      <c r="F26" s="3" t="s">
        <v>126</v>
      </c>
      <c r="G26" s="3" t="s">
        <v>127</v>
      </c>
      <c r="H26" s="3" t="s">
        <v>128</v>
      </c>
      <c r="I26" s="3" t="s">
        <v>95</v>
      </c>
      <c r="J26" s="3" t="s">
        <v>129</v>
      </c>
    </row>
    <row r="27" spans="1:10" ht="15" customHeight="1" x14ac:dyDescent="0.25">
      <c r="A27" s="126" t="s">
        <v>103</v>
      </c>
      <c r="B27" s="127"/>
      <c r="C27" s="127"/>
      <c r="D27" s="127"/>
      <c r="E27" s="128"/>
      <c r="F27" s="79">
        <v>16104.51</v>
      </c>
      <c r="G27" s="54">
        <v>8800</v>
      </c>
      <c r="H27" s="79">
        <v>-2470</v>
      </c>
      <c r="I27" s="54"/>
      <c r="J27" s="55">
        <v>0</v>
      </c>
    </row>
    <row r="28" spans="1:10" ht="15" customHeight="1" x14ac:dyDescent="0.25">
      <c r="A28" s="133" t="s">
        <v>104</v>
      </c>
      <c r="B28" s="124"/>
      <c r="C28" s="124"/>
      <c r="D28" s="124"/>
      <c r="E28" s="124"/>
      <c r="F28" s="78">
        <f t="shared" ref="F28:J28" si="7">F22+F27</f>
        <v>6164.3600000000934</v>
      </c>
      <c r="G28" s="78">
        <f t="shared" si="7"/>
        <v>0</v>
      </c>
      <c r="H28" s="56">
        <f t="shared" si="7"/>
        <v>0</v>
      </c>
      <c r="I28" s="56">
        <f t="shared" si="7"/>
        <v>0</v>
      </c>
      <c r="J28" s="57">
        <f t="shared" si="7"/>
        <v>0</v>
      </c>
    </row>
    <row r="29" spans="1:10" ht="45" customHeight="1" x14ac:dyDescent="0.25">
      <c r="A29" s="123" t="s">
        <v>105</v>
      </c>
      <c r="B29" s="136"/>
      <c r="C29" s="136"/>
      <c r="D29" s="136"/>
      <c r="E29" s="137"/>
      <c r="F29" s="56">
        <f>F14+F21+F27-F28</f>
        <v>0</v>
      </c>
      <c r="G29" s="56">
        <f t="shared" ref="G29:J29" si="8">G14+G21+G27-G28</f>
        <v>0</v>
      </c>
      <c r="H29" s="56">
        <f t="shared" si="8"/>
        <v>0</v>
      </c>
      <c r="I29" s="56">
        <f t="shared" si="8"/>
        <v>0</v>
      </c>
      <c r="J29" s="57">
        <f t="shared" si="8"/>
        <v>0</v>
      </c>
    </row>
    <row r="30" spans="1:10" ht="15.75" x14ac:dyDescent="0.25">
      <c r="A30" s="58"/>
      <c r="B30" s="59"/>
      <c r="C30" s="59"/>
      <c r="D30" s="59"/>
      <c r="E30" s="59"/>
      <c r="F30" s="59"/>
      <c r="G30" s="59"/>
      <c r="H30" s="59"/>
      <c r="I30" s="59"/>
      <c r="J30" s="59"/>
    </row>
    <row r="31" spans="1:10" ht="15.75" x14ac:dyDescent="0.25">
      <c r="A31" s="138" t="s">
        <v>106</v>
      </c>
      <c r="B31" s="138"/>
      <c r="C31" s="138"/>
      <c r="D31" s="138"/>
      <c r="E31" s="138"/>
      <c r="F31" s="138"/>
      <c r="G31" s="138"/>
      <c r="H31" s="138"/>
      <c r="I31" s="138"/>
      <c r="J31" s="138"/>
    </row>
    <row r="32" spans="1:10" ht="18" x14ac:dyDescent="0.25">
      <c r="A32" s="60"/>
      <c r="B32" s="61"/>
      <c r="C32" s="61"/>
      <c r="D32" s="61"/>
      <c r="E32" s="61"/>
      <c r="F32" s="61"/>
      <c r="G32" s="61"/>
      <c r="H32" s="62"/>
      <c r="I32" s="62"/>
      <c r="J32" s="62"/>
    </row>
    <row r="33" spans="1:10" ht="25.5" x14ac:dyDescent="0.25">
      <c r="A33" s="63"/>
      <c r="B33" s="64"/>
      <c r="C33" s="64"/>
      <c r="D33" s="65"/>
      <c r="E33" s="66"/>
      <c r="F33" s="67" t="s">
        <v>126</v>
      </c>
      <c r="G33" s="67" t="s">
        <v>127</v>
      </c>
      <c r="H33" s="3" t="s">
        <v>128</v>
      </c>
      <c r="I33" s="3" t="s">
        <v>95</v>
      </c>
      <c r="J33" s="3" t="s">
        <v>129</v>
      </c>
    </row>
    <row r="34" spans="1:10" x14ac:dyDescent="0.25">
      <c r="A34" s="126" t="s">
        <v>103</v>
      </c>
      <c r="B34" s="127"/>
      <c r="C34" s="127"/>
      <c r="D34" s="127"/>
      <c r="E34" s="128"/>
      <c r="F34" s="54">
        <v>0</v>
      </c>
      <c r="G34" s="54">
        <f>F37</f>
        <v>0</v>
      </c>
      <c r="H34" s="54">
        <f>G37</f>
        <v>0</v>
      </c>
      <c r="I34" s="54">
        <f>H37</f>
        <v>0</v>
      </c>
      <c r="J34" s="55">
        <f>I37</f>
        <v>0</v>
      </c>
    </row>
    <row r="35" spans="1:10" ht="28.5" customHeight="1" x14ac:dyDescent="0.25">
      <c r="A35" s="126" t="s">
        <v>4</v>
      </c>
      <c r="B35" s="127"/>
      <c r="C35" s="127"/>
      <c r="D35" s="127"/>
      <c r="E35" s="128"/>
      <c r="F35" s="54">
        <v>0</v>
      </c>
      <c r="G35" s="54">
        <v>0</v>
      </c>
      <c r="H35" s="54">
        <v>0</v>
      </c>
      <c r="I35" s="54">
        <v>0</v>
      </c>
      <c r="J35" s="55">
        <v>0</v>
      </c>
    </row>
    <row r="36" spans="1:10" x14ac:dyDescent="0.25">
      <c r="A36" s="126" t="s">
        <v>107</v>
      </c>
      <c r="B36" s="134"/>
      <c r="C36" s="134"/>
      <c r="D36" s="134"/>
      <c r="E36" s="135"/>
      <c r="F36" s="54">
        <v>0</v>
      </c>
      <c r="G36" s="54">
        <v>0</v>
      </c>
      <c r="H36" s="54">
        <v>0</v>
      </c>
      <c r="I36" s="54">
        <v>0</v>
      </c>
      <c r="J36" s="55">
        <v>0</v>
      </c>
    </row>
    <row r="37" spans="1:10" ht="15" customHeight="1" x14ac:dyDescent="0.25">
      <c r="A37" s="133" t="s">
        <v>104</v>
      </c>
      <c r="B37" s="124"/>
      <c r="C37" s="124"/>
      <c r="D37" s="124"/>
      <c r="E37" s="124"/>
      <c r="F37" s="32">
        <f>F34-F35+F36</f>
        <v>0</v>
      </c>
      <c r="G37" s="32">
        <f t="shared" ref="G37:J37" si="9">G34-G35+G36</f>
        <v>0</v>
      </c>
      <c r="H37" s="32">
        <f t="shared" si="9"/>
        <v>0</v>
      </c>
      <c r="I37" s="32">
        <f t="shared" si="9"/>
        <v>0</v>
      </c>
      <c r="J37" s="68">
        <f t="shared" si="9"/>
        <v>0</v>
      </c>
    </row>
    <row r="38" spans="1:10" ht="17.25" customHeight="1" x14ac:dyDescent="0.25"/>
    <row r="39" spans="1:10" x14ac:dyDescent="0.25">
      <c r="A39" s="122" t="s">
        <v>150</v>
      </c>
      <c r="B39" s="122"/>
      <c r="C39" s="122"/>
      <c r="G39" t="s">
        <v>146</v>
      </c>
      <c r="J39" t="s">
        <v>149</v>
      </c>
    </row>
    <row r="40" spans="1:10" x14ac:dyDescent="0.25">
      <c r="A40" s="122" t="s">
        <v>148</v>
      </c>
      <c r="B40" s="122"/>
      <c r="C40" s="122"/>
      <c r="G40" t="s">
        <v>147</v>
      </c>
      <c r="J40" t="s">
        <v>125</v>
      </c>
    </row>
    <row r="41" spans="1:10" x14ac:dyDescent="0.25">
      <c r="A41" t="s">
        <v>141</v>
      </c>
    </row>
  </sheetData>
  <mergeCells count="25">
    <mergeCell ref="A1:J1"/>
    <mergeCell ref="A27:E27"/>
    <mergeCell ref="A22:E22"/>
    <mergeCell ref="A24:J24"/>
    <mergeCell ref="A28:E28"/>
    <mergeCell ref="A12:E12"/>
    <mergeCell ref="A5:J5"/>
    <mergeCell ref="A16:J16"/>
    <mergeCell ref="A3:J3"/>
    <mergeCell ref="A39:C39"/>
    <mergeCell ref="A40:C40"/>
    <mergeCell ref="A8:E8"/>
    <mergeCell ref="A35:E35"/>
    <mergeCell ref="A9:E9"/>
    <mergeCell ref="A10:E10"/>
    <mergeCell ref="A19:E19"/>
    <mergeCell ref="A20:E20"/>
    <mergeCell ref="A21:E21"/>
    <mergeCell ref="A13:E13"/>
    <mergeCell ref="A14:E14"/>
    <mergeCell ref="A36:E36"/>
    <mergeCell ref="A37:E37"/>
    <mergeCell ref="A29:E29"/>
    <mergeCell ref="A31:J31"/>
    <mergeCell ref="A34:E34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zoomScaleNormal="100" workbookViewId="0">
      <selection activeCell="D37" sqref="D37"/>
    </sheetView>
  </sheetViews>
  <sheetFormatPr defaultRowHeight="15" x14ac:dyDescent="0.25"/>
  <cols>
    <col min="1" max="1" width="7.42578125" bestFit="1" customWidth="1"/>
    <col min="2" max="2" width="19" customWidth="1"/>
    <col min="3" max="3" width="5.42578125" bestFit="1" customWidth="1"/>
    <col min="4" max="4" width="29.42578125" customWidth="1"/>
    <col min="5" max="9" width="25.28515625" customWidth="1"/>
  </cols>
  <sheetData>
    <row r="1" spans="1:10" ht="42" customHeight="1" x14ac:dyDescent="0.25">
      <c r="A1" s="139" t="s">
        <v>143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10" ht="15.75" x14ac:dyDescent="0.25">
      <c r="A3" s="139" t="s">
        <v>25</v>
      </c>
      <c r="B3" s="139"/>
      <c r="C3" s="139"/>
      <c r="D3" s="139"/>
      <c r="E3" s="139"/>
      <c r="F3" s="139"/>
      <c r="G3" s="139"/>
      <c r="H3" s="142"/>
      <c r="I3" s="142"/>
    </row>
    <row r="4" spans="1:10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0" ht="18" customHeight="1" x14ac:dyDescent="0.25">
      <c r="A5" s="139" t="s">
        <v>8</v>
      </c>
      <c r="B5" s="140"/>
      <c r="C5" s="140"/>
      <c r="D5" s="140"/>
      <c r="E5" s="140"/>
      <c r="F5" s="140"/>
      <c r="G5" s="140"/>
      <c r="H5" s="140"/>
      <c r="I5" s="140"/>
    </row>
    <row r="6" spans="1:10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10" ht="15.75" x14ac:dyDescent="0.25">
      <c r="A7" s="139" t="s">
        <v>1</v>
      </c>
      <c r="B7" s="146"/>
      <c r="C7" s="146"/>
      <c r="D7" s="146"/>
      <c r="E7" s="146"/>
      <c r="F7" s="146"/>
      <c r="G7" s="146"/>
      <c r="H7" s="146"/>
      <c r="I7" s="146"/>
    </row>
    <row r="8" spans="1:10" ht="18" x14ac:dyDescent="0.25">
      <c r="A8" s="4"/>
      <c r="B8" s="4"/>
      <c r="C8" s="4"/>
      <c r="D8" s="4"/>
      <c r="E8" s="4"/>
      <c r="F8" s="4"/>
      <c r="G8" s="4"/>
      <c r="H8" s="5"/>
      <c r="I8" s="5"/>
    </row>
    <row r="9" spans="1:10" ht="25.5" x14ac:dyDescent="0.25">
      <c r="A9" s="18" t="s">
        <v>9</v>
      </c>
      <c r="B9" s="17" t="s">
        <v>10</v>
      </c>
      <c r="C9" s="17" t="s">
        <v>11</v>
      </c>
      <c r="D9" s="17" t="s">
        <v>7</v>
      </c>
      <c r="E9" s="17" t="s">
        <v>126</v>
      </c>
      <c r="F9" s="18" t="s">
        <v>127</v>
      </c>
      <c r="G9" s="18" t="s">
        <v>130</v>
      </c>
      <c r="H9" s="18" t="s">
        <v>77</v>
      </c>
      <c r="I9" s="18" t="s">
        <v>131</v>
      </c>
    </row>
    <row r="10" spans="1:10" x14ac:dyDescent="0.25">
      <c r="A10" s="97"/>
      <c r="B10" s="98"/>
      <c r="C10" s="99"/>
      <c r="D10" s="98" t="s">
        <v>50</v>
      </c>
      <c r="E10" s="100">
        <f>E11</f>
        <v>1137564.24</v>
      </c>
      <c r="F10" s="100">
        <f>F11</f>
        <v>1211170</v>
      </c>
      <c r="G10" s="100">
        <f>G11</f>
        <v>1555270</v>
      </c>
      <c r="H10" s="100">
        <f>H11</f>
        <v>1468192</v>
      </c>
      <c r="I10" s="100">
        <f>I11</f>
        <v>1468192</v>
      </c>
    </row>
    <row r="11" spans="1:10" ht="15.75" customHeight="1" x14ac:dyDescent="0.25">
      <c r="A11" s="101">
        <v>6</v>
      </c>
      <c r="B11" s="101"/>
      <c r="C11" s="101"/>
      <c r="D11" s="102" t="s">
        <v>12</v>
      </c>
      <c r="E11" s="103">
        <f>SUM(E12+E13+E14+E15+E16)</f>
        <v>1137564.24</v>
      </c>
      <c r="F11" s="103">
        <f>SUM(F12+F13+F14+F15+F16)</f>
        <v>1211170</v>
      </c>
      <c r="G11" s="103">
        <f>SUM(G12+G13+G14+G15+G16)</f>
        <v>1555270</v>
      </c>
      <c r="H11" s="103">
        <f>SUM(H12+H13+H14+H15+H16)</f>
        <v>1468192</v>
      </c>
      <c r="I11" s="103">
        <f>SUM(I12+I13+I14+I15+I16)</f>
        <v>1468192</v>
      </c>
    </row>
    <row r="12" spans="1:10" ht="38.25" x14ac:dyDescent="0.25">
      <c r="A12" s="11"/>
      <c r="B12" s="11">
        <v>63</v>
      </c>
      <c r="C12" s="14"/>
      <c r="D12" s="89" t="s">
        <v>35</v>
      </c>
      <c r="E12" s="90">
        <v>1029373.72</v>
      </c>
      <c r="F12" s="90">
        <v>1112920</v>
      </c>
      <c r="G12" s="90">
        <v>1419897</v>
      </c>
      <c r="H12" s="90">
        <v>1337478</v>
      </c>
      <c r="I12" s="90">
        <v>1337478</v>
      </c>
    </row>
    <row r="13" spans="1:10" ht="20.25" customHeight="1" x14ac:dyDescent="0.25">
      <c r="A13" s="14"/>
      <c r="B13" s="72">
        <v>64</v>
      </c>
      <c r="C13" s="91"/>
      <c r="D13" s="92" t="s">
        <v>65</v>
      </c>
      <c r="E13" s="45">
        <v>14.88</v>
      </c>
      <c r="F13" s="45">
        <v>15</v>
      </c>
      <c r="G13" s="45">
        <v>20</v>
      </c>
      <c r="H13" s="45">
        <v>20</v>
      </c>
      <c r="I13" s="45">
        <v>20</v>
      </c>
    </row>
    <row r="14" spans="1:10" ht="53.25" customHeight="1" x14ac:dyDescent="0.25">
      <c r="A14" s="14"/>
      <c r="B14" s="72">
        <v>65</v>
      </c>
      <c r="C14" s="91"/>
      <c r="D14" s="92" t="s">
        <v>47</v>
      </c>
      <c r="E14" s="45">
        <v>35240.01</v>
      </c>
      <c r="F14" s="45">
        <v>32200</v>
      </c>
      <c r="G14" s="45">
        <v>49440</v>
      </c>
      <c r="H14" s="45">
        <v>45440</v>
      </c>
      <c r="I14" s="45">
        <v>45440</v>
      </c>
    </row>
    <row r="15" spans="1:10" ht="44.25" customHeight="1" x14ac:dyDescent="0.25">
      <c r="A15" s="11"/>
      <c r="B15" s="11">
        <v>66</v>
      </c>
      <c r="C15" s="14"/>
      <c r="D15" s="89" t="s">
        <v>48</v>
      </c>
      <c r="E15" s="90">
        <v>7133.52</v>
      </c>
      <c r="F15" s="90">
        <v>5720</v>
      </c>
      <c r="G15" s="90">
        <v>4975</v>
      </c>
      <c r="H15" s="90">
        <v>4975</v>
      </c>
      <c r="I15" s="90">
        <v>4975</v>
      </c>
    </row>
    <row r="16" spans="1:10" ht="24.75" customHeight="1" x14ac:dyDescent="0.25">
      <c r="A16" s="11"/>
      <c r="B16" s="72">
        <v>67</v>
      </c>
      <c r="C16" s="91"/>
      <c r="D16" s="93" t="s">
        <v>49</v>
      </c>
      <c r="E16" s="45">
        <v>65802.11</v>
      </c>
      <c r="F16" s="45">
        <v>60315</v>
      </c>
      <c r="G16" s="45">
        <v>80938</v>
      </c>
      <c r="H16" s="45">
        <v>80279</v>
      </c>
      <c r="I16" s="45">
        <v>80279</v>
      </c>
    </row>
    <row r="17" spans="1:9" x14ac:dyDescent="0.25">
      <c r="A17" s="12"/>
      <c r="B17" s="72">
        <v>92</v>
      </c>
      <c r="C17" s="13"/>
      <c r="D17" s="91" t="s">
        <v>67</v>
      </c>
      <c r="E17" s="46">
        <v>16104.51</v>
      </c>
      <c r="F17" s="46">
        <v>8800</v>
      </c>
      <c r="G17" s="46">
        <v>-2470</v>
      </c>
      <c r="H17" s="46">
        <v>0</v>
      </c>
      <c r="I17" s="46">
        <v>0</v>
      </c>
    </row>
    <row r="19" spans="1:9" ht="15.75" x14ac:dyDescent="0.25">
      <c r="A19" s="147" t="s">
        <v>14</v>
      </c>
      <c r="B19" s="148"/>
      <c r="C19" s="148"/>
      <c r="D19" s="148"/>
      <c r="E19" s="148"/>
      <c r="F19" s="148"/>
      <c r="G19" s="148"/>
      <c r="H19" s="148"/>
      <c r="I19" s="148"/>
    </row>
    <row r="20" spans="1:9" ht="18" x14ac:dyDescent="0.25">
      <c r="A20" s="4"/>
      <c r="B20" s="4"/>
      <c r="C20" s="4"/>
      <c r="D20" s="4"/>
      <c r="E20" s="4"/>
      <c r="F20" s="4"/>
      <c r="G20" s="4"/>
      <c r="H20" s="5"/>
      <c r="I20" s="5"/>
    </row>
    <row r="21" spans="1:9" ht="25.5" x14ac:dyDescent="0.25">
      <c r="A21" s="18" t="s">
        <v>9</v>
      </c>
      <c r="B21" s="17" t="s">
        <v>10</v>
      </c>
      <c r="C21" s="17" t="s">
        <v>11</v>
      </c>
      <c r="D21" s="17" t="s">
        <v>15</v>
      </c>
      <c r="E21" s="17" t="s">
        <v>126</v>
      </c>
      <c r="F21" s="18" t="s">
        <v>127</v>
      </c>
      <c r="G21" s="18" t="s">
        <v>130</v>
      </c>
      <c r="H21" s="18" t="s">
        <v>77</v>
      </c>
      <c r="I21" s="18" t="s">
        <v>131</v>
      </c>
    </row>
    <row r="22" spans="1:9" x14ac:dyDescent="0.25">
      <c r="A22" s="101">
        <v>3</v>
      </c>
      <c r="B22" s="101"/>
      <c r="C22" s="101"/>
      <c r="D22" s="102" t="s">
        <v>16</v>
      </c>
      <c r="E22" s="103">
        <f>SUM(E23+E24+E25+E26+E27)</f>
        <v>1124703.6600000001</v>
      </c>
      <c r="F22" s="100">
        <f>SUM(F23+F24+F25+F26+F27)</f>
        <v>1211770</v>
      </c>
      <c r="G22" s="100">
        <f>SUM(G23+G24+G25+G26+G27)</f>
        <v>1543100</v>
      </c>
      <c r="H22" s="100">
        <f>SUM(H23+H24+H25+H26+H27)</f>
        <v>1458892</v>
      </c>
      <c r="I22" s="100">
        <f>SUM(I23+I24+I25+I26+I27)</f>
        <v>1458892</v>
      </c>
    </row>
    <row r="23" spans="1:9" x14ac:dyDescent="0.25">
      <c r="A23" s="11"/>
      <c r="B23" s="14">
        <v>31</v>
      </c>
      <c r="C23" s="14"/>
      <c r="D23" s="89" t="s">
        <v>17</v>
      </c>
      <c r="E23" s="90">
        <v>892880.17</v>
      </c>
      <c r="F23" s="90">
        <v>987730</v>
      </c>
      <c r="G23" s="90">
        <v>1302640</v>
      </c>
      <c r="H23" s="90">
        <v>1242032</v>
      </c>
      <c r="I23" s="90">
        <v>1242032</v>
      </c>
    </row>
    <row r="24" spans="1:9" x14ac:dyDescent="0.25">
      <c r="A24" s="94"/>
      <c r="B24" s="12">
        <v>32</v>
      </c>
      <c r="C24" s="13"/>
      <c r="D24" s="89" t="s">
        <v>28</v>
      </c>
      <c r="E24" s="90">
        <v>216510.79</v>
      </c>
      <c r="F24" s="90">
        <v>209055</v>
      </c>
      <c r="G24" s="90">
        <v>223390</v>
      </c>
      <c r="H24" s="90">
        <v>199790</v>
      </c>
      <c r="I24" s="90">
        <v>199790</v>
      </c>
    </row>
    <row r="25" spans="1:9" x14ac:dyDescent="0.25">
      <c r="A25" s="95"/>
      <c r="B25" s="96">
        <v>34</v>
      </c>
      <c r="C25" s="95"/>
      <c r="D25" s="89" t="s">
        <v>40</v>
      </c>
      <c r="E25" s="90">
        <v>1083.78</v>
      </c>
      <c r="F25" s="90">
        <v>1015</v>
      </c>
      <c r="G25" s="90">
        <v>1020</v>
      </c>
      <c r="H25" s="90">
        <v>1020</v>
      </c>
      <c r="I25" s="90">
        <v>1020</v>
      </c>
    </row>
    <row r="26" spans="1:9" ht="38.25" x14ac:dyDescent="0.25">
      <c r="A26" s="95"/>
      <c r="B26" s="96">
        <v>37</v>
      </c>
      <c r="C26" s="95"/>
      <c r="D26" s="89" t="s">
        <v>41</v>
      </c>
      <c r="E26" s="90">
        <v>13706.82</v>
      </c>
      <c r="F26" s="90">
        <v>13470</v>
      </c>
      <c r="G26" s="90">
        <v>15500</v>
      </c>
      <c r="H26" s="90">
        <v>15500</v>
      </c>
      <c r="I26" s="90">
        <v>15500</v>
      </c>
    </row>
    <row r="27" spans="1:9" x14ac:dyDescent="0.25">
      <c r="A27" s="95"/>
      <c r="B27" s="96">
        <v>38</v>
      </c>
      <c r="C27" s="95"/>
      <c r="D27" s="89" t="s">
        <v>108</v>
      </c>
      <c r="E27" s="90">
        <v>522.1</v>
      </c>
      <c r="F27" s="90">
        <v>500</v>
      </c>
      <c r="G27" s="90">
        <v>550</v>
      </c>
      <c r="H27" s="90">
        <v>550</v>
      </c>
      <c r="I27" s="90">
        <v>550</v>
      </c>
    </row>
    <row r="28" spans="1:9" ht="38.25" x14ac:dyDescent="0.25">
      <c r="A28" s="105">
        <v>4</v>
      </c>
      <c r="B28" s="105"/>
      <c r="C28" s="104"/>
      <c r="D28" s="102" t="s">
        <v>38</v>
      </c>
      <c r="E28" s="106">
        <f>E29</f>
        <v>22800.73</v>
      </c>
      <c r="F28" s="106">
        <f t="shared" ref="F28:I28" si="0">F29</f>
        <v>8200</v>
      </c>
      <c r="G28" s="106">
        <f t="shared" si="0"/>
        <v>9700</v>
      </c>
      <c r="H28" s="106">
        <f t="shared" si="0"/>
        <v>9300</v>
      </c>
      <c r="I28" s="106">
        <f t="shared" si="0"/>
        <v>9300</v>
      </c>
    </row>
    <row r="29" spans="1:9" ht="38.25" x14ac:dyDescent="0.25">
      <c r="A29" s="95"/>
      <c r="B29" s="96">
        <v>42</v>
      </c>
      <c r="C29" s="95"/>
      <c r="D29" s="89" t="s">
        <v>38</v>
      </c>
      <c r="E29" s="90">
        <v>22800.73</v>
      </c>
      <c r="F29" s="90">
        <v>8200</v>
      </c>
      <c r="G29" s="90">
        <v>9700</v>
      </c>
      <c r="H29" s="90">
        <v>9300</v>
      </c>
      <c r="I29" s="90">
        <v>9300</v>
      </c>
    </row>
    <row r="30" spans="1:9" x14ac:dyDescent="0.25">
      <c r="A30" s="143" t="s">
        <v>46</v>
      </c>
      <c r="B30" s="144"/>
      <c r="C30" s="144"/>
      <c r="D30" s="145"/>
      <c r="E30" s="106">
        <f>SUM(E22,E28)</f>
        <v>1147504.3900000001</v>
      </c>
      <c r="F30" s="106">
        <f>SUM(F22,F28)</f>
        <v>1219970</v>
      </c>
      <c r="G30" s="106">
        <f>SUM(G22,G28)</f>
        <v>1552800</v>
      </c>
      <c r="H30" s="106">
        <f>SUM(H22,H28)</f>
        <v>1468192</v>
      </c>
      <c r="I30" s="106">
        <f>SUM(I22,I28)</f>
        <v>1468192</v>
      </c>
    </row>
    <row r="31" spans="1:9" x14ac:dyDescent="0.25">
      <c r="E31" t="s">
        <v>146</v>
      </c>
      <c r="H31" t="s">
        <v>149</v>
      </c>
    </row>
    <row r="32" spans="1:9" x14ac:dyDescent="0.25">
      <c r="A32" t="s">
        <v>141</v>
      </c>
      <c r="E32" t="s">
        <v>147</v>
      </c>
      <c r="H32" t="s">
        <v>125</v>
      </c>
    </row>
  </sheetData>
  <sortState ref="H21:I22">
    <sortCondition descending="1" ref="H21"/>
  </sortState>
  <mergeCells count="6">
    <mergeCell ref="A1:J1"/>
    <mergeCell ref="A30:D30"/>
    <mergeCell ref="A7:I7"/>
    <mergeCell ref="A19:I19"/>
    <mergeCell ref="A3:I3"/>
    <mergeCell ref="A5:I5"/>
  </mergeCells>
  <pageMargins left="0.7" right="0.7" top="0.75" bottom="0.75" header="0.3" footer="0.3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activeCell="D21" sqref="D21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10" ht="42" customHeight="1" x14ac:dyDescent="0.25">
      <c r="A1" s="139" t="s">
        <v>144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18" customHeight="1" x14ac:dyDescent="0.25">
      <c r="A2" s="4"/>
      <c r="B2" s="4"/>
      <c r="C2" s="4"/>
      <c r="D2" s="4"/>
      <c r="E2" s="4"/>
      <c r="F2" s="4"/>
    </row>
    <row r="3" spans="1:10" ht="15.75" x14ac:dyDescent="0.25">
      <c r="A3" s="139" t="s">
        <v>25</v>
      </c>
      <c r="B3" s="139"/>
      <c r="C3" s="139"/>
      <c r="D3" s="139"/>
      <c r="E3" s="142"/>
      <c r="F3" s="142"/>
    </row>
    <row r="4" spans="1:10" ht="18" x14ac:dyDescent="0.25">
      <c r="A4" s="4"/>
      <c r="B4" s="4"/>
      <c r="C4" s="4"/>
      <c r="D4" s="4"/>
      <c r="E4" s="5"/>
      <c r="F4" s="5"/>
    </row>
    <row r="5" spans="1:10" ht="18" customHeight="1" x14ac:dyDescent="0.25">
      <c r="A5" s="139" t="s">
        <v>8</v>
      </c>
      <c r="B5" s="140"/>
      <c r="C5" s="140"/>
      <c r="D5" s="140"/>
      <c r="E5" s="140"/>
      <c r="F5" s="140"/>
    </row>
    <row r="6" spans="1:10" ht="18" x14ac:dyDescent="0.25">
      <c r="A6" s="4"/>
      <c r="B6" s="4"/>
      <c r="C6" s="4"/>
      <c r="D6" s="4"/>
      <c r="E6" s="5"/>
      <c r="F6" s="5"/>
    </row>
    <row r="7" spans="1:10" ht="15.75" x14ac:dyDescent="0.25">
      <c r="A7" s="139" t="s">
        <v>18</v>
      </c>
      <c r="B7" s="146"/>
      <c r="C7" s="146"/>
      <c r="D7" s="146"/>
      <c r="E7" s="146"/>
      <c r="F7" s="146"/>
    </row>
    <row r="8" spans="1:10" ht="18" x14ac:dyDescent="0.25">
      <c r="A8" s="4"/>
      <c r="B8" s="4"/>
      <c r="C8" s="4"/>
      <c r="D8" s="4"/>
      <c r="E8" s="5"/>
      <c r="F8" s="5"/>
    </row>
    <row r="9" spans="1:10" ht="25.5" x14ac:dyDescent="0.25">
      <c r="A9" s="18" t="s">
        <v>19</v>
      </c>
      <c r="B9" s="17" t="s">
        <v>126</v>
      </c>
      <c r="C9" s="18" t="s">
        <v>127</v>
      </c>
      <c r="D9" s="18" t="s">
        <v>130</v>
      </c>
      <c r="E9" s="18" t="s">
        <v>77</v>
      </c>
      <c r="F9" s="18" t="s">
        <v>131</v>
      </c>
    </row>
    <row r="10" spans="1:10" ht="15.75" customHeight="1" x14ac:dyDescent="0.25">
      <c r="A10" s="97" t="s">
        <v>20</v>
      </c>
      <c r="B10" s="107">
        <f>B11</f>
        <v>1147504.3900000001</v>
      </c>
      <c r="C10" s="107">
        <f t="shared" ref="C10:F10" si="0">C11</f>
        <v>1219970</v>
      </c>
      <c r="D10" s="107">
        <f t="shared" si="0"/>
        <v>1552800</v>
      </c>
      <c r="E10" s="107">
        <f t="shared" si="0"/>
        <v>1468192</v>
      </c>
      <c r="F10" s="107">
        <f t="shared" si="0"/>
        <v>1468192</v>
      </c>
    </row>
    <row r="11" spans="1:10" ht="15.75" customHeight="1" x14ac:dyDescent="0.25">
      <c r="A11" s="11" t="s">
        <v>43</v>
      </c>
      <c r="B11" s="45">
        <f>SUM(B12,B13,B14)</f>
        <v>1147504.3900000001</v>
      </c>
      <c r="C11" s="45">
        <f t="shared" ref="C11" si="1">SUM(C12,C13,C14)</f>
        <v>1219970</v>
      </c>
      <c r="D11" s="45">
        <f t="shared" ref="D11:F11" si="2">SUM(D12,D13,D14)</f>
        <v>1552800</v>
      </c>
      <c r="E11" s="45">
        <f t="shared" si="2"/>
        <v>1468192</v>
      </c>
      <c r="F11" s="45">
        <f t="shared" si="2"/>
        <v>1468192</v>
      </c>
    </row>
    <row r="12" spans="1:10" x14ac:dyDescent="0.25">
      <c r="A12" s="15" t="s">
        <v>44</v>
      </c>
      <c r="B12" s="45">
        <v>1124092.21</v>
      </c>
      <c r="C12" s="46">
        <v>1194595</v>
      </c>
      <c r="D12" s="46">
        <v>1479608</v>
      </c>
      <c r="E12" s="46">
        <v>1395000</v>
      </c>
      <c r="F12" s="46">
        <v>1395000</v>
      </c>
    </row>
    <row r="13" spans="1:10" x14ac:dyDescent="0.25">
      <c r="A13" s="16" t="s">
        <v>133</v>
      </c>
      <c r="B13" s="45">
        <v>22456.560000000001</v>
      </c>
      <c r="C13" s="46">
        <v>25375</v>
      </c>
      <c r="D13" s="46">
        <v>73192</v>
      </c>
      <c r="E13" s="46">
        <v>73192</v>
      </c>
      <c r="F13" s="46">
        <v>73192</v>
      </c>
    </row>
    <row r="14" spans="1:10" ht="29.25" customHeight="1" x14ac:dyDescent="0.25">
      <c r="A14" s="16" t="s">
        <v>134</v>
      </c>
      <c r="B14" s="45">
        <v>955.62</v>
      </c>
      <c r="C14" s="9"/>
      <c r="D14" s="9"/>
      <c r="E14" s="9"/>
      <c r="F14" s="10"/>
    </row>
    <row r="16" spans="1:10" x14ac:dyDescent="0.25">
      <c r="A16" t="s">
        <v>141</v>
      </c>
      <c r="C16" t="s">
        <v>146</v>
      </c>
      <c r="F16" t="s">
        <v>149</v>
      </c>
    </row>
    <row r="17" spans="3:6" x14ac:dyDescent="0.25">
      <c r="C17" t="s">
        <v>147</v>
      </c>
      <c r="F17" t="s">
        <v>125</v>
      </c>
    </row>
  </sheetData>
  <mergeCells count="4">
    <mergeCell ref="A3:F3"/>
    <mergeCell ref="A5:F5"/>
    <mergeCell ref="A7:F7"/>
    <mergeCell ref="A1:J1"/>
  </mergeCells>
  <pageMargins left="0.7" right="0.7" top="0.75" bottom="0.75" header="0.3" footer="0.3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activeCell="I16" sqref="I16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10" ht="42" customHeight="1" x14ac:dyDescent="0.25">
      <c r="A1" s="139" t="s">
        <v>142</v>
      </c>
      <c r="B1" s="139"/>
      <c r="C1" s="139"/>
      <c r="D1" s="139"/>
      <c r="E1" s="139"/>
      <c r="F1" s="139"/>
      <c r="G1" s="139"/>
      <c r="H1" s="139"/>
      <c r="I1" s="139"/>
      <c r="J1" s="139"/>
    </row>
    <row r="2" spans="1:10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10" ht="15.75" x14ac:dyDescent="0.25">
      <c r="A3" s="139" t="s">
        <v>25</v>
      </c>
      <c r="B3" s="139"/>
      <c r="C3" s="139"/>
      <c r="D3" s="139"/>
      <c r="E3" s="139"/>
      <c r="F3" s="139"/>
      <c r="G3" s="139"/>
      <c r="H3" s="142"/>
      <c r="I3" s="142"/>
    </row>
    <row r="4" spans="1:10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10" ht="18" customHeight="1" x14ac:dyDescent="0.25">
      <c r="A5" s="139" t="s">
        <v>21</v>
      </c>
      <c r="B5" s="140"/>
      <c r="C5" s="140"/>
      <c r="D5" s="140"/>
      <c r="E5" s="140"/>
      <c r="F5" s="140"/>
      <c r="G5" s="140"/>
      <c r="H5" s="140"/>
      <c r="I5" s="140"/>
    </row>
    <row r="6" spans="1:10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10" ht="25.5" x14ac:dyDescent="0.25">
      <c r="A7" s="18" t="s">
        <v>9</v>
      </c>
      <c r="B7" s="17" t="s">
        <v>10</v>
      </c>
      <c r="C7" s="17" t="s">
        <v>11</v>
      </c>
      <c r="D7" s="17" t="s">
        <v>39</v>
      </c>
      <c r="E7" s="17" t="s">
        <v>126</v>
      </c>
      <c r="F7" s="18" t="s">
        <v>127</v>
      </c>
      <c r="G7" s="18" t="s">
        <v>130</v>
      </c>
      <c r="H7" s="18" t="s">
        <v>77</v>
      </c>
      <c r="I7" s="18" t="s">
        <v>131</v>
      </c>
    </row>
    <row r="8" spans="1:10" ht="25.5" x14ac:dyDescent="0.25">
      <c r="A8" s="97">
        <v>8</v>
      </c>
      <c r="B8" s="97"/>
      <c r="C8" s="97"/>
      <c r="D8" s="97" t="s">
        <v>22</v>
      </c>
      <c r="E8" s="108"/>
      <c r="F8" s="109"/>
      <c r="G8" s="109"/>
      <c r="H8" s="109"/>
      <c r="I8" s="109"/>
    </row>
    <row r="9" spans="1:10" x14ac:dyDescent="0.25">
      <c r="A9" s="11"/>
      <c r="B9" s="14">
        <v>84</v>
      </c>
      <c r="C9" s="14"/>
      <c r="D9" s="14" t="s">
        <v>29</v>
      </c>
      <c r="E9" s="8"/>
      <c r="F9" s="9"/>
      <c r="G9" s="9"/>
      <c r="H9" s="9"/>
      <c r="I9" s="9"/>
    </row>
    <row r="10" spans="1:10" ht="25.5" x14ac:dyDescent="0.25">
      <c r="A10" s="12"/>
      <c r="B10" s="12"/>
      <c r="C10" s="13">
        <v>81</v>
      </c>
      <c r="D10" s="15" t="s">
        <v>30</v>
      </c>
      <c r="E10" s="8"/>
      <c r="F10" s="9"/>
      <c r="G10" s="9"/>
      <c r="H10" s="9"/>
      <c r="I10" s="9"/>
    </row>
    <row r="11" spans="1:10" ht="25.5" x14ac:dyDescent="0.25">
      <c r="A11" s="110">
        <v>5</v>
      </c>
      <c r="B11" s="110"/>
      <c r="C11" s="110"/>
      <c r="D11" s="111" t="s">
        <v>23</v>
      </c>
      <c r="E11" s="108"/>
      <c r="F11" s="109"/>
      <c r="G11" s="109"/>
      <c r="H11" s="109"/>
      <c r="I11" s="109"/>
    </row>
    <row r="12" spans="1:10" ht="25.5" x14ac:dyDescent="0.25">
      <c r="A12" s="14"/>
      <c r="B12" s="14">
        <v>54</v>
      </c>
      <c r="C12" s="14"/>
      <c r="D12" s="23" t="s">
        <v>31</v>
      </c>
      <c r="E12" s="8"/>
      <c r="F12" s="9"/>
      <c r="G12" s="9"/>
      <c r="H12" s="9"/>
      <c r="I12" s="10"/>
    </row>
    <row r="13" spans="1:10" x14ac:dyDescent="0.25">
      <c r="A13" s="14"/>
      <c r="B13" s="14"/>
      <c r="C13" s="13">
        <v>11</v>
      </c>
      <c r="D13" s="13" t="s">
        <v>13</v>
      </c>
      <c r="E13" s="8"/>
      <c r="F13" s="9"/>
      <c r="G13" s="9"/>
      <c r="H13" s="9"/>
      <c r="I13" s="10"/>
    </row>
    <row r="14" spans="1:10" x14ac:dyDescent="0.25">
      <c r="A14" s="14"/>
      <c r="B14" s="14"/>
      <c r="C14" s="13">
        <v>31</v>
      </c>
      <c r="D14" s="13" t="s">
        <v>32</v>
      </c>
      <c r="E14" s="8"/>
      <c r="F14" s="9"/>
      <c r="G14" s="9"/>
      <c r="H14" s="9"/>
      <c r="I14" s="10"/>
    </row>
    <row r="16" spans="1:10" x14ac:dyDescent="0.25">
      <c r="A16" t="s">
        <v>141</v>
      </c>
      <c r="F16" t="s">
        <v>146</v>
      </c>
      <c r="I16" t="s">
        <v>149</v>
      </c>
    </row>
    <row r="17" spans="6:9" x14ac:dyDescent="0.25">
      <c r="F17" t="s">
        <v>147</v>
      </c>
      <c r="I17" t="s">
        <v>125</v>
      </c>
    </row>
  </sheetData>
  <mergeCells count="3">
    <mergeCell ref="A3:I3"/>
    <mergeCell ref="A5:I5"/>
    <mergeCell ref="A1:J1"/>
  </mergeCells>
  <pageMargins left="0.7" right="0.7" top="0.75" bottom="0.75" header="0.3" footer="0.3"/>
  <pageSetup paperSize="9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4"/>
  <sheetViews>
    <sheetView zoomScaleNormal="100" workbookViewId="0">
      <selection activeCell="F141" sqref="F141"/>
    </sheetView>
  </sheetViews>
  <sheetFormatPr defaultRowHeight="15" x14ac:dyDescent="0.25"/>
  <cols>
    <col min="1" max="1" width="7.42578125" bestFit="1" customWidth="1"/>
    <col min="2" max="2" width="8.42578125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139" t="s">
        <v>143</v>
      </c>
      <c r="B1" s="139"/>
      <c r="C1" s="139"/>
      <c r="D1" s="139"/>
      <c r="E1" s="139"/>
      <c r="F1" s="139"/>
      <c r="G1" s="139"/>
      <c r="H1" s="139"/>
      <c r="I1" s="139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139" t="s">
        <v>24</v>
      </c>
      <c r="B3" s="140"/>
      <c r="C3" s="140"/>
      <c r="D3" s="140"/>
      <c r="E3" s="140"/>
      <c r="F3" s="140"/>
      <c r="G3" s="140"/>
      <c r="H3" s="140"/>
      <c r="I3" s="140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55" t="s">
        <v>26</v>
      </c>
      <c r="B5" s="156"/>
      <c r="C5" s="157"/>
      <c r="D5" s="17" t="s">
        <v>27</v>
      </c>
      <c r="E5" s="17" t="s">
        <v>126</v>
      </c>
      <c r="F5" s="17" t="s">
        <v>127</v>
      </c>
      <c r="G5" s="17" t="s">
        <v>130</v>
      </c>
      <c r="H5" s="17" t="s">
        <v>132</v>
      </c>
      <c r="I5" s="17" t="s">
        <v>131</v>
      </c>
    </row>
    <row r="6" spans="1:9" x14ac:dyDescent="0.25">
      <c r="A6" s="166">
        <v>5000301</v>
      </c>
      <c r="B6" s="167"/>
      <c r="C6" s="168"/>
      <c r="D6" s="82" t="s">
        <v>139</v>
      </c>
      <c r="E6" s="81"/>
      <c r="F6" s="81"/>
      <c r="G6" s="81"/>
      <c r="H6" s="81"/>
      <c r="I6" s="81"/>
    </row>
    <row r="7" spans="1:9" x14ac:dyDescent="0.25">
      <c r="A7" s="158" t="s">
        <v>51</v>
      </c>
      <c r="B7" s="159"/>
      <c r="C7" s="160"/>
      <c r="D7" s="24" t="s">
        <v>52</v>
      </c>
      <c r="E7" s="8"/>
      <c r="F7" s="8"/>
      <c r="G7" s="8"/>
      <c r="H7" s="8"/>
      <c r="I7" s="8"/>
    </row>
    <row r="8" spans="1:9" x14ac:dyDescent="0.25">
      <c r="A8" s="158" t="s">
        <v>135</v>
      </c>
      <c r="B8" s="159"/>
      <c r="C8" s="160"/>
      <c r="D8" s="24" t="s">
        <v>136</v>
      </c>
      <c r="E8" s="8"/>
      <c r="F8" s="8"/>
      <c r="G8" s="8"/>
      <c r="H8" s="8"/>
      <c r="I8" s="8"/>
    </row>
    <row r="9" spans="1:9" x14ac:dyDescent="0.25">
      <c r="A9" s="161" t="s">
        <v>66</v>
      </c>
      <c r="B9" s="162"/>
      <c r="C9" s="163"/>
      <c r="D9" s="35" t="s">
        <v>72</v>
      </c>
      <c r="E9" s="8"/>
      <c r="F9" s="8"/>
      <c r="G9" s="8"/>
      <c r="H9" s="8"/>
      <c r="I9" s="8"/>
    </row>
    <row r="10" spans="1:9" x14ac:dyDescent="0.25">
      <c r="A10" s="149">
        <v>3</v>
      </c>
      <c r="B10" s="150"/>
      <c r="C10" s="151"/>
      <c r="D10" s="102" t="s">
        <v>16</v>
      </c>
      <c r="E10" s="103">
        <f>SUM(E11+E12)</f>
        <v>60874.590000000004</v>
      </c>
      <c r="F10" s="103">
        <f t="shared" ref="F10:I10" si="0">SUM(F11+F12)</f>
        <v>54200</v>
      </c>
      <c r="G10" s="103">
        <f t="shared" si="0"/>
        <v>71440</v>
      </c>
      <c r="H10" s="103">
        <f t="shared" si="0"/>
        <v>71440</v>
      </c>
      <c r="I10" s="103">
        <f t="shared" si="0"/>
        <v>71440</v>
      </c>
    </row>
    <row r="11" spans="1:9" x14ac:dyDescent="0.25">
      <c r="A11" s="152">
        <v>32</v>
      </c>
      <c r="B11" s="153"/>
      <c r="C11" s="154"/>
      <c r="D11" s="89" t="s">
        <v>28</v>
      </c>
      <c r="E11" s="115">
        <v>59805.69</v>
      </c>
      <c r="F11" s="115">
        <v>53200</v>
      </c>
      <c r="G11" s="115">
        <v>70440</v>
      </c>
      <c r="H11" s="115">
        <v>70440</v>
      </c>
      <c r="I11" s="115">
        <v>70440</v>
      </c>
    </row>
    <row r="12" spans="1:9" x14ac:dyDescent="0.25">
      <c r="A12" s="116">
        <v>34</v>
      </c>
      <c r="B12" s="117"/>
      <c r="C12" s="118"/>
      <c r="D12" s="89" t="s">
        <v>40</v>
      </c>
      <c r="E12" s="115">
        <v>1068.9000000000001</v>
      </c>
      <c r="F12" s="115">
        <v>1000</v>
      </c>
      <c r="G12" s="115">
        <v>1000</v>
      </c>
      <c r="H12" s="115">
        <v>1000</v>
      </c>
      <c r="I12" s="115">
        <v>1000</v>
      </c>
    </row>
    <row r="13" spans="1:9" x14ac:dyDescent="0.25">
      <c r="A13" s="37"/>
      <c r="B13" s="38"/>
      <c r="C13" s="39"/>
      <c r="D13" s="36"/>
      <c r="E13" s="45"/>
      <c r="F13" s="45"/>
      <c r="G13" s="45"/>
      <c r="H13" s="8"/>
      <c r="I13" s="8"/>
    </row>
    <row r="14" spans="1:9" x14ac:dyDescent="0.25">
      <c r="A14" s="37"/>
      <c r="B14" s="38"/>
      <c r="C14" s="39"/>
      <c r="D14" s="40" t="s">
        <v>42</v>
      </c>
      <c r="E14" s="48">
        <f>SUM(E10)</f>
        <v>60874.590000000004</v>
      </c>
      <c r="F14" s="48">
        <f t="shared" ref="F14:I14" si="1">SUM(F10)</f>
        <v>54200</v>
      </c>
      <c r="G14" s="48">
        <f t="shared" si="1"/>
        <v>71440</v>
      </c>
      <c r="H14" s="48">
        <f t="shared" si="1"/>
        <v>71440</v>
      </c>
      <c r="I14" s="48">
        <f t="shared" si="1"/>
        <v>71440</v>
      </c>
    </row>
    <row r="15" spans="1:9" x14ac:dyDescent="0.25">
      <c r="A15" s="37"/>
      <c r="B15" s="38"/>
      <c r="C15" s="39"/>
      <c r="D15" s="36"/>
      <c r="E15" s="8"/>
      <c r="F15" s="8"/>
      <c r="G15" s="8"/>
      <c r="H15" s="8"/>
      <c r="I15" s="8"/>
    </row>
    <row r="16" spans="1:9" ht="25.5" x14ac:dyDescent="0.25">
      <c r="A16" s="155" t="s">
        <v>26</v>
      </c>
      <c r="B16" s="156"/>
      <c r="C16" s="157"/>
      <c r="D16" s="17" t="s">
        <v>27</v>
      </c>
      <c r="E16" s="17" t="s">
        <v>126</v>
      </c>
      <c r="F16" s="17" t="s">
        <v>127</v>
      </c>
      <c r="G16" s="17" t="s">
        <v>130</v>
      </c>
      <c r="H16" s="17" t="s">
        <v>132</v>
      </c>
      <c r="I16" s="17" t="s">
        <v>131</v>
      </c>
    </row>
    <row r="17" spans="1:9" ht="15" customHeight="1" x14ac:dyDescent="0.25">
      <c r="A17" s="158" t="s">
        <v>51</v>
      </c>
      <c r="B17" s="159"/>
      <c r="C17" s="160"/>
      <c r="D17" s="24" t="s">
        <v>52</v>
      </c>
      <c r="E17" s="8"/>
      <c r="F17" s="8"/>
      <c r="G17" s="8"/>
      <c r="H17" s="8"/>
      <c r="I17" s="8"/>
    </row>
    <row r="18" spans="1:9" ht="25.5" customHeight="1" x14ac:dyDescent="0.25">
      <c r="A18" s="158" t="s">
        <v>140</v>
      </c>
      <c r="B18" s="159"/>
      <c r="C18" s="160"/>
      <c r="D18" s="24" t="s">
        <v>68</v>
      </c>
      <c r="E18" s="8"/>
      <c r="F18" s="8"/>
      <c r="G18" s="8"/>
      <c r="H18" s="8"/>
      <c r="I18" s="8"/>
    </row>
    <row r="19" spans="1:9" ht="15" customHeight="1" x14ac:dyDescent="0.25">
      <c r="A19" s="161" t="s">
        <v>53</v>
      </c>
      <c r="B19" s="162"/>
      <c r="C19" s="163"/>
      <c r="D19" s="35" t="s">
        <v>13</v>
      </c>
      <c r="E19" s="8"/>
      <c r="F19" s="8"/>
      <c r="G19" s="8"/>
      <c r="H19" s="8"/>
      <c r="I19" s="8"/>
    </row>
    <row r="20" spans="1:9" x14ac:dyDescent="0.25">
      <c r="A20" s="149">
        <v>3</v>
      </c>
      <c r="B20" s="150"/>
      <c r="C20" s="151"/>
      <c r="D20" s="102" t="s">
        <v>16</v>
      </c>
      <c r="E20" s="103">
        <f>SUM(E21+E22)</f>
        <v>5284.0099999999993</v>
      </c>
      <c r="F20" s="103">
        <f>SUM(F21+F22)</f>
        <v>4155</v>
      </c>
      <c r="G20" s="103">
        <f>SUM(G21+G22)</f>
        <v>7859</v>
      </c>
      <c r="H20" s="103">
        <f>SUM(H21+H22)</f>
        <v>7859</v>
      </c>
      <c r="I20" s="103">
        <f>SUM(I21+I22)</f>
        <v>7859</v>
      </c>
    </row>
    <row r="21" spans="1:9" x14ac:dyDescent="0.25">
      <c r="A21" s="152">
        <v>31</v>
      </c>
      <c r="B21" s="153"/>
      <c r="C21" s="154"/>
      <c r="D21" s="89" t="s">
        <v>17</v>
      </c>
      <c r="E21" s="115">
        <v>5227.32</v>
      </c>
      <c r="F21" s="115">
        <v>4070</v>
      </c>
      <c r="G21" s="115">
        <v>7567</v>
      </c>
      <c r="H21" s="115">
        <v>7567</v>
      </c>
      <c r="I21" s="115">
        <v>7567</v>
      </c>
    </row>
    <row r="22" spans="1:9" x14ac:dyDescent="0.25">
      <c r="A22" s="152">
        <v>32</v>
      </c>
      <c r="B22" s="153"/>
      <c r="C22" s="154"/>
      <c r="D22" s="89" t="s">
        <v>28</v>
      </c>
      <c r="E22" s="115">
        <v>56.69</v>
      </c>
      <c r="F22" s="115">
        <v>85</v>
      </c>
      <c r="G22" s="115">
        <v>292</v>
      </c>
      <c r="H22" s="115">
        <v>292</v>
      </c>
      <c r="I22" s="115">
        <v>292</v>
      </c>
    </row>
    <row r="23" spans="1:9" ht="15" customHeight="1" x14ac:dyDescent="0.25">
      <c r="A23" s="161" t="s">
        <v>57</v>
      </c>
      <c r="B23" s="162"/>
      <c r="C23" s="163"/>
      <c r="D23" s="35" t="s">
        <v>45</v>
      </c>
      <c r="E23" s="45"/>
      <c r="F23" s="45"/>
      <c r="G23" s="45"/>
      <c r="H23" s="8"/>
      <c r="I23" s="8"/>
    </row>
    <row r="24" spans="1:9" x14ac:dyDescent="0.25">
      <c r="A24" s="149">
        <v>3</v>
      </c>
      <c r="B24" s="150"/>
      <c r="C24" s="151"/>
      <c r="D24" s="102" t="s">
        <v>16</v>
      </c>
      <c r="E24" s="103">
        <f>SUM(E25+E26)</f>
        <v>14776.48</v>
      </c>
      <c r="F24" s="103">
        <f>SUM(F25+F26)</f>
        <v>21220</v>
      </c>
      <c r="G24" s="103">
        <f>SUM(G25+G26)</f>
        <v>65333</v>
      </c>
      <c r="H24" s="103">
        <f>SUM(H25+H26)</f>
        <v>65333</v>
      </c>
      <c r="I24" s="103">
        <f>SUM(I25+I26)</f>
        <v>65333</v>
      </c>
    </row>
    <row r="25" spans="1:9" x14ac:dyDescent="0.25">
      <c r="A25" s="152">
        <v>31</v>
      </c>
      <c r="B25" s="153"/>
      <c r="C25" s="154"/>
      <c r="D25" s="89" t="s">
        <v>17</v>
      </c>
      <c r="E25" s="115">
        <v>14266.16</v>
      </c>
      <c r="F25" s="115">
        <v>20450</v>
      </c>
      <c r="G25" s="115">
        <v>62705</v>
      </c>
      <c r="H25" s="115">
        <v>62705</v>
      </c>
      <c r="I25" s="115">
        <v>62705</v>
      </c>
    </row>
    <row r="26" spans="1:9" x14ac:dyDescent="0.25">
      <c r="A26" s="152">
        <v>32</v>
      </c>
      <c r="B26" s="153"/>
      <c r="C26" s="154"/>
      <c r="D26" s="89" t="s">
        <v>28</v>
      </c>
      <c r="E26" s="115">
        <v>510.32</v>
      </c>
      <c r="F26" s="115">
        <v>770</v>
      </c>
      <c r="G26" s="115">
        <v>2628</v>
      </c>
      <c r="H26" s="115">
        <v>2628</v>
      </c>
      <c r="I26" s="115">
        <v>2628</v>
      </c>
    </row>
    <row r="27" spans="1:9" x14ac:dyDescent="0.25">
      <c r="A27" s="37"/>
      <c r="B27" s="38"/>
      <c r="C27" s="39"/>
      <c r="D27" s="36"/>
      <c r="E27" s="45"/>
      <c r="F27" s="45"/>
      <c r="G27" s="45"/>
      <c r="H27" s="8"/>
      <c r="I27" s="8"/>
    </row>
    <row r="28" spans="1:9" x14ac:dyDescent="0.25">
      <c r="A28" s="37"/>
      <c r="B28" s="38"/>
      <c r="C28" s="39"/>
      <c r="D28" s="40" t="s">
        <v>42</v>
      </c>
      <c r="E28" s="48">
        <f>SUM(E20+E24)</f>
        <v>20060.489999999998</v>
      </c>
      <c r="F28" s="48">
        <f>SUM(F20+F24)</f>
        <v>25375</v>
      </c>
      <c r="G28" s="48">
        <f>SUM(G20+G24)</f>
        <v>73192</v>
      </c>
      <c r="H28" s="48">
        <f>SUM(H20+H24)</f>
        <v>73192</v>
      </c>
      <c r="I28" s="48">
        <f>SUM(I20+I24)</f>
        <v>73192</v>
      </c>
    </row>
    <row r="29" spans="1:9" x14ac:dyDescent="0.25">
      <c r="A29" s="37"/>
      <c r="B29" s="38"/>
      <c r="C29" s="39"/>
      <c r="D29" s="36"/>
      <c r="E29" s="8"/>
      <c r="F29" s="8"/>
      <c r="G29" s="8"/>
      <c r="H29" s="8"/>
      <c r="I29" s="8"/>
    </row>
    <row r="30" spans="1:9" ht="25.5" x14ac:dyDescent="0.25">
      <c r="A30" s="155" t="s">
        <v>26</v>
      </c>
      <c r="B30" s="156"/>
      <c r="C30" s="157"/>
      <c r="D30" s="17" t="s">
        <v>27</v>
      </c>
      <c r="E30" s="17" t="s">
        <v>126</v>
      </c>
      <c r="F30" s="17" t="s">
        <v>127</v>
      </c>
      <c r="G30" s="17" t="s">
        <v>130</v>
      </c>
      <c r="H30" s="17" t="s">
        <v>132</v>
      </c>
      <c r="I30" s="17" t="s">
        <v>131</v>
      </c>
    </row>
    <row r="31" spans="1:9" ht="15" customHeight="1" x14ac:dyDescent="0.25">
      <c r="A31" s="158" t="s">
        <v>51</v>
      </c>
      <c r="B31" s="159"/>
      <c r="C31" s="160"/>
      <c r="D31" s="24" t="s">
        <v>52</v>
      </c>
      <c r="E31" s="8"/>
      <c r="F31" s="8"/>
      <c r="G31" s="8"/>
      <c r="H31" s="8"/>
      <c r="I31" s="8"/>
    </row>
    <row r="32" spans="1:9" ht="25.5" customHeight="1" x14ac:dyDescent="0.25">
      <c r="A32" s="158" t="s">
        <v>69</v>
      </c>
      <c r="B32" s="159"/>
      <c r="C32" s="160"/>
      <c r="D32" s="24" t="s">
        <v>58</v>
      </c>
      <c r="E32" s="8"/>
      <c r="F32" s="8"/>
      <c r="G32" s="8"/>
      <c r="H32" s="8"/>
      <c r="I32" s="8"/>
    </row>
    <row r="33" spans="1:9" ht="15" customHeight="1" x14ac:dyDescent="0.25">
      <c r="A33" s="161" t="s">
        <v>53</v>
      </c>
      <c r="B33" s="162"/>
      <c r="C33" s="163"/>
      <c r="D33" s="35" t="s">
        <v>13</v>
      </c>
      <c r="E33" s="8"/>
      <c r="F33" s="8"/>
      <c r="G33" s="8"/>
      <c r="H33" s="8"/>
      <c r="I33" s="8"/>
    </row>
    <row r="34" spans="1:9" x14ac:dyDescent="0.25">
      <c r="A34" s="149">
        <v>3</v>
      </c>
      <c r="B34" s="150"/>
      <c r="C34" s="151"/>
      <c r="D34" s="102" t="s">
        <v>16</v>
      </c>
      <c r="E34" s="103">
        <f>SUM(E35)</f>
        <v>2211.08</v>
      </c>
      <c r="F34" s="103">
        <f t="shared" ref="F34:I34" si="2">SUM(F35)</f>
        <v>0</v>
      </c>
      <c r="G34" s="103">
        <f t="shared" si="2"/>
        <v>0</v>
      </c>
      <c r="H34" s="103">
        <f t="shared" si="2"/>
        <v>0</v>
      </c>
      <c r="I34" s="103">
        <f t="shared" si="2"/>
        <v>0</v>
      </c>
    </row>
    <row r="35" spans="1:9" x14ac:dyDescent="0.25">
      <c r="A35" s="152">
        <v>31</v>
      </c>
      <c r="B35" s="153"/>
      <c r="C35" s="154"/>
      <c r="D35" s="89" t="s">
        <v>17</v>
      </c>
      <c r="E35" s="115">
        <v>2211.08</v>
      </c>
      <c r="F35" s="115">
        <v>0</v>
      </c>
      <c r="G35" s="115">
        <v>0</v>
      </c>
      <c r="H35" s="115">
        <v>0</v>
      </c>
      <c r="I35" s="115">
        <v>0</v>
      </c>
    </row>
    <row r="36" spans="1:9" x14ac:dyDescent="0.25">
      <c r="A36" s="161" t="s">
        <v>54</v>
      </c>
      <c r="B36" s="162"/>
      <c r="C36" s="163"/>
      <c r="D36" s="35" t="s">
        <v>36</v>
      </c>
      <c r="E36" s="45"/>
      <c r="F36" s="45"/>
      <c r="G36" s="45"/>
      <c r="H36" s="8"/>
      <c r="I36" s="8"/>
    </row>
    <row r="37" spans="1:9" x14ac:dyDescent="0.25">
      <c r="A37" s="149">
        <v>3</v>
      </c>
      <c r="B37" s="150"/>
      <c r="C37" s="151"/>
      <c r="D37" s="102" t="s">
        <v>16</v>
      </c>
      <c r="E37" s="103">
        <f>SUM(E38)</f>
        <v>1512.89</v>
      </c>
      <c r="F37" s="103">
        <f>SUM(F38)</f>
        <v>0</v>
      </c>
      <c r="G37" s="103">
        <f>SUM(G38)</f>
        <v>0</v>
      </c>
      <c r="H37" s="103">
        <f>SUM(H38)</f>
        <v>0</v>
      </c>
      <c r="I37" s="103">
        <f>SUM(I38)</f>
        <v>0</v>
      </c>
    </row>
    <row r="38" spans="1:9" x14ac:dyDescent="0.25">
      <c r="A38" s="152">
        <v>31</v>
      </c>
      <c r="B38" s="153"/>
      <c r="C38" s="154"/>
      <c r="D38" s="89" t="s">
        <v>17</v>
      </c>
      <c r="E38" s="115">
        <v>1512.89</v>
      </c>
      <c r="F38" s="115">
        <v>0</v>
      </c>
      <c r="G38" s="115">
        <v>0</v>
      </c>
      <c r="H38" s="115">
        <v>0</v>
      </c>
      <c r="I38" s="115">
        <v>0</v>
      </c>
    </row>
    <row r="39" spans="1:9" x14ac:dyDescent="0.25">
      <c r="A39" s="37"/>
      <c r="B39" s="38"/>
      <c r="C39" s="39"/>
      <c r="D39" s="36"/>
      <c r="E39" s="45"/>
      <c r="F39" s="45"/>
      <c r="G39" s="45"/>
      <c r="H39" s="8"/>
      <c r="I39" s="8"/>
    </row>
    <row r="40" spans="1:9" x14ac:dyDescent="0.25">
      <c r="A40" s="37"/>
      <c r="B40" s="38"/>
      <c r="C40" s="39"/>
      <c r="D40" s="40" t="s">
        <v>42</v>
      </c>
      <c r="E40" s="48">
        <f>SUM(E34+E37)</f>
        <v>3723.9700000000003</v>
      </c>
      <c r="F40" s="48">
        <f>SUM(F34+F37)</f>
        <v>0</v>
      </c>
      <c r="G40" s="48">
        <f>SUM(G34+G37)</f>
        <v>0</v>
      </c>
      <c r="H40" s="48">
        <f>SUM(H34+H37)</f>
        <v>0</v>
      </c>
      <c r="I40" s="48">
        <f>SUM(I34+I37)</f>
        <v>0</v>
      </c>
    </row>
    <row r="41" spans="1:9" x14ac:dyDescent="0.25">
      <c r="A41" s="37"/>
      <c r="B41" s="38"/>
      <c r="C41" s="39"/>
      <c r="D41" s="36"/>
      <c r="E41" s="8"/>
      <c r="F41" s="8"/>
      <c r="G41" s="8"/>
      <c r="H41" s="8"/>
      <c r="I41" s="8"/>
    </row>
    <row r="42" spans="1:9" ht="25.5" x14ac:dyDescent="0.25">
      <c r="A42" s="155" t="s">
        <v>26</v>
      </c>
      <c r="B42" s="156"/>
      <c r="C42" s="157"/>
      <c r="D42" s="17" t="s">
        <v>27</v>
      </c>
      <c r="E42" s="17" t="s">
        <v>126</v>
      </c>
      <c r="F42" s="17" t="s">
        <v>127</v>
      </c>
      <c r="G42" s="17" t="s">
        <v>130</v>
      </c>
      <c r="H42" s="17" t="s">
        <v>132</v>
      </c>
      <c r="I42" s="17" t="s">
        <v>131</v>
      </c>
    </row>
    <row r="43" spans="1:9" ht="15" customHeight="1" x14ac:dyDescent="0.25">
      <c r="A43" s="158" t="s">
        <v>51</v>
      </c>
      <c r="B43" s="159"/>
      <c r="C43" s="160"/>
      <c r="D43" s="24" t="s">
        <v>59</v>
      </c>
      <c r="E43" s="8"/>
      <c r="F43" s="8"/>
      <c r="G43" s="8"/>
      <c r="H43" s="8"/>
      <c r="I43" s="8"/>
    </row>
    <row r="44" spans="1:9" ht="25.5" customHeight="1" x14ac:dyDescent="0.25">
      <c r="A44" s="158" t="s">
        <v>138</v>
      </c>
      <c r="B44" s="159"/>
      <c r="C44" s="160"/>
      <c r="D44" s="24" t="s">
        <v>60</v>
      </c>
      <c r="E44" s="8"/>
      <c r="F44" s="8"/>
      <c r="G44" s="8"/>
      <c r="H44" s="8"/>
      <c r="I44" s="8"/>
    </row>
    <row r="45" spans="1:9" ht="15" customHeight="1" x14ac:dyDescent="0.25">
      <c r="A45" s="161" t="s">
        <v>57</v>
      </c>
      <c r="B45" s="162"/>
      <c r="C45" s="163"/>
      <c r="D45" s="35" t="s">
        <v>45</v>
      </c>
      <c r="E45" s="8"/>
      <c r="F45" s="8"/>
      <c r="G45" s="8"/>
      <c r="H45" s="8"/>
      <c r="I45" s="8"/>
    </row>
    <row r="46" spans="1:9" x14ac:dyDescent="0.25">
      <c r="A46" s="149">
        <v>3</v>
      </c>
      <c r="B46" s="150"/>
      <c r="C46" s="151"/>
      <c r="D46" s="102" t="s">
        <v>16</v>
      </c>
      <c r="E46" s="103">
        <f>SUM(E47)</f>
        <v>1503.28</v>
      </c>
      <c r="F46" s="103">
        <f t="shared" ref="F46:I46" si="3">SUM(F47)</f>
        <v>0</v>
      </c>
      <c r="G46" s="103">
        <f t="shared" si="3"/>
        <v>0</v>
      </c>
      <c r="H46" s="103">
        <f t="shared" si="3"/>
        <v>0</v>
      </c>
      <c r="I46" s="103">
        <f t="shared" si="3"/>
        <v>0</v>
      </c>
    </row>
    <row r="47" spans="1:9" x14ac:dyDescent="0.25">
      <c r="A47" s="152">
        <v>32</v>
      </c>
      <c r="B47" s="153"/>
      <c r="C47" s="154"/>
      <c r="D47" s="89" t="s">
        <v>28</v>
      </c>
      <c r="E47" s="115">
        <v>1503.28</v>
      </c>
      <c r="F47" s="115">
        <v>0</v>
      </c>
      <c r="G47" s="115">
        <v>0</v>
      </c>
      <c r="H47" s="115">
        <v>0</v>
      </c>
      <c r="I47" s="115">
        <v>0</v>
      </c>
    </row>
    <row r="48" spans="1:9" x14ac:dyDescent="0.25">
      <c r="A48" s="37"/>
      <c r="B48" s="38"/>
      <c r="C48" s="39"/>
      <c r="D48" s="36"/>
      <c r="E48" s="45"/>
      <c r="F48" s="45"/>
      <c r="G48" s="45"/>
      <c r="H48" s="8"/>
      <c r="I48" s="8"/>
    </row>
    <row r="49" spans="1:9" x14ac:dyDescent="0.25">
      <c r="A49" s="37"/>
      <c r="B49" s="38"/>
      <c r="C49" s="39"/>
      <c r="D49" s="40" t="s">
        <v>42</v>
      </c>
      <c r="E49" s="48">
        <f>SUM(E46)</f>
        <v>1503.28</v>
      </c>
      <c r="F49" s="48">
        <f>SUM(F46)</f>
        <v>0</v>
      </c>
      <c r="G49" s="48">
        <f>SUM(G46)</f>
        <v>0</v>
      </c>
      <c r="H49" s="48">
        <f>SUM(H46)</f>
        <v>0</v>
      </c>
      <c r="I49" s="48">
        <f>SUM(I46)</f>
        <v>0</v>
      </c>
    </row>
    <row r="50" spans="1:9" x14ac:dyDescent="0.25">
      <c r="A50" s="37"/>
      <c r="B50" s="38"/>
      <c r="C50" s="39"/>
      <c r="D50" s="36"/>
      <c r="E50" s="8"/>
      <c r="F50" s="8"/>
      <c r="G50" s="8"/>
      <c r="H50" s="8"/>
      <c r="I50" s="8"/>
    </row>
    <row r="51" spans="1:9" ht="25.5" x14ac:dyDescent="0.25">
      <c r="A51" s="155" t="s">
        <v>26</v>
      </c>
      <c r="B51" s="156"/>
      <c r="C51" s="157"/>
      <c r="D51" s="17" t="s">
        <v>27</v>
      </c>
      <c r="E51" s="17" t="s">
        <v>126</v>
      </c>
      <c r="F51" s="17" t="s">
        <v>127</v>
      </c>
      <c r="G51" s="17" t="s">
        <v>130</v>
      </c>
      <c r="H51" s="17" t="s">
        <v>132</v>
      </c>
      <c r="I51" s="17" t="s">
        <v>131</v>
      </c>
    </row>
    <row r="52" spans="1:9" x14ac:dyDescent="0.25">
      <c r="A52" s="158" t="s">
        <v>51</v>
      </c>
      <c r="B52" s="159"/>
      <c r="C52" s="160"/>
      <c r="D52" s="24" t="s">
        <v>52</v>
      </c>
      <c r="E52" s="8"/>
      <c r="F52" s="8"/>
      <c r="G52" s="8"/>
      <c r="H52" s="8"/>
      <c r="I52" s="8"/>
    </row>
    <row r="53" spans="1:9" ht="25.5" x14ac:dyDescent="0.25">
      <c r="A53" s="158" t="s">
        <v>70</v>
      </c>
      <c r="B53" s="159"/>
      <c r="C53" s="160"/>
      <c r="D53" s="24" t="s">
        <v>61</v>
      </c>
      <c r="E53" s="8"/>
      <c r="F53" s="8"/>
      <c r="G53" s="8"/>
      <c r="H53" s="8"/>
      <c r="I53" s="8"/>
    </row>
    <row r="54" spans="1:9" x14ac:dyDescent="0.25">
      <c r="A54" s="161" t="s">
        <v>57</v>
      </c>
      <c r="B54" s="162"/>
      <c r="C54" s="163"/>
      <c r="D54" s="35" t="s">
        <v>45</v>
      </c>
      <c r="E54" s="8"/>
      <c r="F54" s="8"/>
      <c r="G54" s="8"/>
      <c r="H54" s="8"/>
      <c r="I54" s="8"/>
    </row>
    <row r="55" spans="1:9" x14ac:dyDescent="0.25">
      <c r="A55" s="149">
        <v>3</v>
      </c>
      <c r="B55" s="150"/>
      <c r="C55" s="151"/>
      <c r="D55" s="102" t="s">
        <v>16</v>
      </c>
      <c r="E55" s="103">
        <f>SUM(E56)</f>
        <v>892.79</v>
      </c>
      <c r="F55" s="103">
        <f t="shared" ref="F55:G55" si="4">SUM(F56)</f>
        <v>0</v>
      </c>
      <c r="G55" s="103">
        <f t="shared" si="4"/>
        <v>0</v>
      </c>
      <c r="H55" s="103">
        <f t="shared" ref="H55" si="5">SUM(H56)</f>
        <v>0</v>
      </c>
      <c r="I55" s="103">
        <f t="shared" ref="I55" si="6">SUM(I56)</f>
        <v>0</v>
      </c>
    </row>
    <row r="56" spans="1:9" x14ac:dyDescent="0.25">
      <c r="A56" s="152">
        <v>32</v>
      </c>
      <c r="B56" s="153"/>
      <c r="C56" s="154"/>
      <c r="D56" s="89" t="s">
        <v>28</v>
      </c>
      <c r="E56" s="115">
        <v>892.79</v>
      </c>
      <c r="F56" s="115">
        <v>0</v>
      </c>
      <c r="G56" s="115">
        <v>0</v>
      </c>
      <c r="H56" s="115">
        <v>0</v>
      </c>
      <c r="I56" s="115">
        <v>0</v>
      </c>
    </row>
    <row r="57" spans="1:9" x14ac:dyDescent="0.25">
      <c r="A57" s="37"/>
      <c r="B57" s="38"/>
      <c r="C57" s="39"/>
      <c r="D57" s="36"/>
      <c r="E57" s="45"/>
      <c r="F57" s="45"/>
      <c r="G57" s="45"/>
      <c r="H57" s="8"/>
      <c r="I57" s="8"/>
    </row>
    <row r="58" spans="1:9" x14ac:dyDescent="0.25">
      <c r="A58" s="37"/>
      <c r="B58" s="38"/>
      <c r="C58" s="39"/>
      <c r="D58" s="40" t="s">
        <v>42</v>
      </c>
      <c r="E58" s="48">
        <f>SUM(E55)</f>
        <v>892.79</v>
      </c>
      <c r="F58" s="48">
        <f>SUM(F55)</f>
        <v>0</v>
      </c>
      <c r="G58" s="48">
        <f>SUM(G55)</f>
        <v>0</v>
      </c>
      <c r="H58" s="48">
        <f>SUM(H55)</f>
        <v>0</v>
      </c>
      <c r="I58" s="48">
        <f>SUM(I55)</f>
        <v>0</v>
      </c>
    </row>
    <row r="59" spans="1:9" x14ac:dyDescent="0.25">
      <c r="A59" s="37"/>
      <c r="B59" s="38"/>
      <c r="C59" s="39"/>
      <c r="D59" s="36"/>
      <c r="E59" s="8"/>
      <c r="F59" s="8"/>
      <c r="G59" s="8"/>
      <c r="H59" s="8"/>
      <c r="I59" s="8"/>
    </row>
    <row r="60" spans="1:9" ht="25.5" x14ac:dyDescent="0.25">
      <c r="A60" s="155" t="s">
        <v>26</v>
      </c>
      <c r="B60" s="156"/>
      <c r="C60" s="157"/>
      <c r="D60" s="17" t="s">
        <v>27</v>
      </c>
      <c r="E60" s="17" t="s">
        <v>126</v>
      </c>
      <c r="F60" s="17" t="s">
        <v>127</v>
      </c>
      <c r="G60" s="17" t="s">
        <v>130</v>
      </c>
      <c r="H60" s="17" t="s">
        <v>132</v>
      </c>
      <c r="I60" s="17" t="s">
        <v>131</v>
      </c>
    </row>
    <row r="61" spans="1:9" ht="15" customHeight="1" x14ac:dyDescent="0.25">
      <c r="A61" s="158" t="s">
        <v>51</v>
      </c>
      <c r="B61" s="159"/>
      <c r="C61" s="160"/>
      <c r="D61" s="24" t="s">
        <v>52</v>
      </c>
      <c r="E61" s="8"/>
      <c r="F61" s="8"/>
      <c r="G61" s="8"/>
      <c r="H61" s="8"/>
      <c r="I61" s="8"/>
    </row>
    <row r="62" spans="1:9" ht="25.5" customHeight="1" x14ac:dyDescent="0.25">
      <c r="A62" s="158" t="s">
        <v>137</v>
      </c>
      <c r="B62" s="159"/>
      <c r="C62" s="160"/>
      <c r="D62" s="24" t="s">
        <v>62</v>
      </c>
      <c r="E62" s="8"/>
      <c r="F62" s="8"/>
      <c r="G62" s="8"/>
      <c r="H62" s="8"/>
      <c r="I62" s="8"/>
    </row>
    <row r="63" spans="1:9" ht="15" customHeight="1" x14ac:dyDescent="0.25">
      <c r="A63" s="161" t="s">
        <v>53</v>
      </c>
      <c r="B63" s="162"/>
      <c r="C63" s="163"/>
      <c r="D63" s="35" t="s">
        <v>13</v>
      </c>
      <c r="E63" s="8"/>
      <c r="F63" s="8"/>
      <c r="G63" s="8"/>
      <c r="H63" s="8"/>
      <c r="I63" s="8"/>
    </row>
    <row r="64" spans="1:9" x14ac:dyDescent="0.25">
      <c r="A64" s="149">
        <v>3</v>
      </c>
      <c r="B64" s="150"/>
      <c r="C64" s="151"/>
      <c r="D64" s="102" t="s">
        <v>16</v>
      </c>
      <c r="E64" s="103">
        <f>SUM(E65)</f>
        <v>955.62</v>
      </c>
      <c r="F64" s="103">
        <f t="shared" ref="F64:I64" si="7">SUM(F65)</f>
        <v>0</v>
      </c>
      <c r="G64" s="103">
        <f t="shared" si="7"/>
        <v>0</v>
      </c>
      <c r="H64" s="103">
        <f t="shared" si="7"/>
        <v>0</v>
      </c>
      <c r="I64" s="103">
        <f t="shared" si="7"/>
        <v>0</v>
      </c>
    </row>
    <row r="65" spans="1:9" x14ac:dyDescent="0.25">
      <c r="A65" s="152">
        <v>31</v>
      </c>
      <c r="B65" s="153"/>
      <c r="C65" s="154"/>
      <c r="D65" s="89" t="s">
        <v>17</v>
      </c>
      <c r="E65" s="115">
        <v>955.62</v>
      </c>
      <c r="F65" s="115">
        <v>0</v>
      </c>
      <c r="G65" s="115">
        <v>0</v>
      </c>
      <c r="H65" s="115">
        <v>0</v>
      </c>
      <c r="I65" s="115">
        <v>0</v>
      </c>
    </row>
    <row r="66" spans="1:9" x14ac:dyDescent="0.25">
      <c r="A66" s="37"/>
      <c r="B66" s="38"/>
      <c r="C66" s="39"/>
      <c r="D66" s="36"/>
      <c r="E66" s="45"/>
      <c r="F66" s="45"/>
      <c r="G66" s="45"/>
      <c r="H66" s="8"/>
      <c r="I66" s="8"/>
    </row>
    <row r="67" spans="1:9" x14ac:dyDescent="0.25">
      <c r="A67" s="37"/>
      <c r="B67" s="38"/>
      <c r="C67" s="39"/>
      <c r="D67" s="40" t="s">
        <v>42</v>
      </c>
      <c r="E67" s="48">
        <f>SUM(E64)</f>
        <v>955.62</v>
      </c>
      <c r="F67" s="48">
        <f>SUM(F64)</f>
        <v>0</v>
      </c>
      <c r="G67" s="48">
        <f>SUM(G64)</f>
        <v>0</v>
      </c>
      <c r="H67" s="48">
        <f>SUM(H64)</f>
        <v>0</v>
      </c>
      <c r="I67" s="48">
        <f>SUM(I64)</f>
        <v>0</v>
      </c>
    </row>
    <row r="68" spans="1:9" x14ac:dyDescent="0.25">
      <c r="A68" s="37"/>
      <c r="B68" s="38"/>
      <c r="C68" s="39"/>
      <c r="D68" s="69"/>
      <c r="E68" s="70"/>
      <c r="F68" s="71"/>
      <c r="G68" s="70"/>
      <c r="H68" s="71"/>
      <c r="I68" s="71"/>
    </row>
    <row r="69" spans="1:9" ht="25.5" x14ac:dyDescent="0.25">
      <c r="A69" s="155" t="s">
        <v>26</v>
      </c>
      <c r="B69" s="156"/>
      <c r="C69" s="157"/>
      <c r="D69" s="17" t="s">
        <v>27</v>
      </c>
      <c r="E69" s="17" t="s">
        <v>126</v>
      </c>
      <c r="F69" s="17" t="s">
        <v>127</v>
      </c>
      <c r="G69" s="17" t="s">
        <v>130</v>
      </c>
      <c r="H69" s="17" t="s">
        <v>132</v>
      </c>
      <c r="I69" s="17" t="s">
        <v>131</v>
      </c>
    </row>
    <row r="70" spans="1:9" x14ac:dyDescent="0.25">
      <c r="A70" s="158" t="s">
        <v>51</v>
      </c>
      <c r="B70" s="159"/>
      <c r="C70" s="160"/>
      <c r="D70" s="24" t="s">
        <v>52</v>
      </c>
      <c r="E70" s="8"/>
      <c r="F70" s="8"/>
      <c r="G70" s="8"/>
      <c r="H70" s="8"/>
      <c r="I70" s="8"/>
    </row>
    <row r="71" spans="1:9" ht="25.5" x14ac:dyDescent="0.25">
      <c r="A71" s="158" t="s">
        <v>109</v>
      </c>
      <c r="B71" s="159"/>
      <c r="C71" s="160"/>
      <c r="D71" s="24" t="s">
        <v>110</v>
      </c>
      <c r="E71" s="8"/>
      <c r="F71" s="8"/>
      <c r="G71" s="8"/>
      <c r="H71" s="8"/>
      <c r="I71" s="8"/>
    </row>
    <row r="72" spans="1:9" x14ac:dyDescent="0.25">
      <c r="A72" s="161" t="s">
        <v>53</v>
      </c>
      <c r="B72" s="162"/>
      <c r="C72" s="163"/>
      <c r="D72" s="35" t="s">
        <v>13</v>
      </c>
      <c r="E72" s="8"/>
      <c r="F72" s="8"/>
      <c r="G72" s="8"/>
      <c r="H72" s="8"/>
      <c r="I72" s="8"/>
    </row>
    <row r="73" spans="1:9" x14ac:dyDescent="0.25">
      <c r="A73" s="149">
        <v>3</v>
      </c>
      <c r="B73" s="150"/>
      <c r="C73" s="151"/>
      <c r="D73" s="102" t="s">
        <v>16</v>
      </c>
      <c r="E73" s="103">
        <f>SUM(E74)</f>
        <v>784.02</v>
      </c>
      <c r="F73" s="103">
        <f t="shared" ref="F73:I73" si="8">SUM(F74)</f>
        <v>1960</v>
      </c>
      <c r="G73" s="103">
        <f t="shared" si="8"/>
        <v>980</v>
      </c>
      <c r="H73" s="103">
        <f t="shared" si="8"/>
        <v>980</v>
      </c>
      <c r="I73" s="103">
        <f t="shared" si="8"/>
        <v>980</v>
      </c>
    </row>
    <row r="74" spans="1:9" x14ac:dyDescent="0.25">
      <c r="A74" s="152">
        <v>31</v>
      </c>
      <c r="B74" s="153"/>
      <c r="C74" s="154"/>
      <c r="D74" s="89" t="s">
        <v>17</v>
      </c>
      <c r="E74" s="115">
        <v>784.02</v>
      </c>
      <c r="F74" s="115">
        <v>1960</v>
      </c>
      <c r="G74" s="115">
        <v>980</v>
      </c>
      <c r="H74" s="115">
        <v>980</v>
      </c>
      <c r="I74" s="115">
        <v>980</v>
      </c>
    </row>
    <row r="75" spans="1:9" x14ac:dyDescent="0.25">
      <c r="A75" s="37"/>
      <c r="B75" s="38"/>
      <c r="C75" s="39"/>
      <c r="D75" s="36"/>
      <c r="E75" s="45"/>
      <c r="F75" s="45"/>
      <c r="G75" s="45"/>
      <c r="H75" s="8"/>
      <c r="I75" s="8"/>
    </row>
    <row r="76" spans="1:9" x14ac:dyDescent="0.25">
      <c r="A76" s="37"/>
      <c r="B76" s="38"/>
      <c r="C76" s="39"/>
      <c r="D76" s="40" t="s">
        <v>42</v>
      </c>
      <c r="E76" s="48">
        <f>SUM(E73)</f>
        <v>784.02</v>
      </c>
      <c r="F76" s="48">
        <f>SUM(F73)</f>
        <v>1960</v>
      </c>
      <c r="G76" s="48">
        <f>SUM(G73)</f>
        <v>980</v>
      </c>
      <c r="H76" s="48">
        <f>SUM(H73)</f>
        <v>980</v>
      </c>
      <c r="I76" s="48">
        <f>SUM(I73)</f>
        <v>980</v>
      </c>
    </row>
    <row r="77" spans="1:9" x14ac:dyDescent="0.25">
      <c r="A77" s="37"/>
      <c r="B77" s="38"/>
      <c r="C77" s="39"/>
      <c r="D77" s="69"/>
      <c r="E77" s="70"/>
      <c r="F77" s="71"/>
      <c r="G77" s="70"/>
      <c r="H77" s="71"/>
      <c r="I77" s="71"/>
    </row>
    <row r="78" spans="1:9" ht="25.5" x14ac:dyDescent="0.25">
      <c r="A78" s="155" t="s">
        <v>26</v>
      </c>
      <c r="B78" s="156"/>
      <c r="C78" s="157"/>
      <c r="D78" s="17" t="s">
        <v>27</v>
      </c>
      <c r="E78" s="17" t="s">
        <v>126</v>
      </c>
      <c r="F78" s="17" t="s">
        <v>127</v>
      </c>
      <c r="G78" s="17" t="s">
        <v>130</v>
      </c>
      <c r="H78" s="17" t="s">
        <v>132</v>
      </c>
      <c r="I78" s="17" t="s">
        <v>131</v>
      </c>
    </row>
    <row r="79" spans="1:9" ht="24.75" customHeight="1" x14ac:dyDescent="0.25">
      <c r="A79" s="158" t="s">
        <v>51</v>
      </c>
      <c r="B79" s="159"/>
      <c r="C79" s="160"/>
      <c r="D79" s="24" t="s">
        <v>74</v>
      </c>
      <c r="E79" s="8"/>
      <c r="F79" s="8"/>
      <c r="G79" s="8"/>
      <c r="H79" s="8"/>
      <c r="I79" s="8"/>
    </row>
    <row r="80" spans="1:9" ht="25.5" customHeight="1" x14ac:dyDescent="0.25">
      <c r="A80" s="158" t="s">
        <v>71</v>
      </c>
      <c r="B80" s="159"/>
      <c r="C80" s="160"/>
      <c r="D80" s="24" t="s">
        <v>75</v>
      </c>
      <c r="E80" s="8"/>
      <c r="F80" s="8"/>
      <c r="G80" s="8"/>
      <c r="H80" s="8"/>
      <c r="I80" s="8"/>
    </row>
    <row r="81" spans="1:9" ht="15" customHeight="1" x14ac:dyDescent="0.25">
      <c r="A81" s="161" t="s">
        <v>54</v>
      </c>
      <c r="B81" s="162"/>
      <c r="C81" s="163"/>
      <c r="D81" s="35" t="s">
        <v>36</v>
      </c>
      <c r="E81" s="8"/>
      <c r="F81" s="8"/>
      <c r="G81" s="8"/>
      <c r="H81" s="8"/>
      <c r="I81" s="8"/>
    </row>
    <row r="82" spans="1:9" x14ac:dyDescent="0.25">
      <c r="A82" s="149">
        <v>3</v>
      </c>
      <c r="B82" s="150"/>
      <c r="C82" s="151"/>
      <c r="D82" s="102" t="s">
        <v>16</v>
      </c>
      <c r="E82" s="103">
        <f>SUM(E83+E84)</f>
        <v>93919.55</v>
      </c>
      <c r="F82" s="103">
        <f>SUM(F83+F84)</f>
        <v>108400</v>
      </c>
      <c r="G82" s="103">
        <f>SUM(G83+G84)</f>
        <v>117421</v>
      </c>
      <c r="H82" s="103">
        <f>SUM(H83+H84)</f>
        <v>119935</v>
      </c>
      <c r="I82" s="103">
        <f>SUM(I83+I84)</f>
        <v>119935</v>
      </c>
    </row>
    <row r="83" spans="1:9" x14ac:dyDescent="0.25">
      <c r="A83" s="152">
        <v>31</v>
      </c>
      <c r="B83" s="153"/>
      <c r="C83" s="154"/>
      <c r="D83" s="89" t="s">
        <v>17</v>
      </c>
      <c r="E83" s="115">
        <v>90682.85</v>
      </c>
      <c r="F83" s="115">
        <v>105500</v>
      </c>
      <c r="G83" s="115">
        <v>114536</v>
      </c>
      <c r="H83" s="115">
        <v>117050</v>
      </c>
      <c r="I83" s="115">
        <v>117050</v>
      </c>
    </row>
    <row r="84" spans="1:9" x14ac:dyDescent="0.25">
      <c r="A84" s="152">
        <v>32</v>
      </c>
      <c r="B84" s="153"/>
      <c r="C84" s="154"/>
      <c r="D84" s="89" t="s">
        <v>28</v>
      </c>
      <c r="E84" s="115">
        <v>3236.7</v>
      </c>
      <c r="F84" s="115">
        <v>2900</v>
      </c>
      <c r="G84" s="115">
        <v>2885</v>
      </c>
      <c r="H84" s="115">
        <v>2885</v>
      </c>
      <c r="I84" s="115">
        <v>2885</v>
      </c>
    </row>
    <row r="85" spans="1:9" ht="15.75" customHeight="1" x14ac:dyDescent="0.25">
      <c r="A85" s="161" t="s">
        <v>63</v>
      </c>
      <c r="B85" s="162"/>
      <c r="C85" s="163"/>
      <c r="D85" s="35" t="s">
        <v>37</v>
      </c>
      <c r="E85" s="45"/>
      <c r="F85" s="45"/>
      <c r="G85" s="45"/>
      <c r="H85" s="8"/>
      <c r="I85" s="8"/>
    </row>
    <row r="86" spans="1:9" x14ac:dyDescent="0.25">
      <c r="A86" s="149">
        <v>3</v>
      </c>
      <c r="B86" s="150"/>
      <c r="C86" s="151"/>
      <c r="D86" s="102" t="s">
        <v>16</v>
      </c>
      <c r="E86" s="103">
        <f>SUM(E87+E88)</f>
        <v>24013.78</v>
      </c>
      <c r="F86" s="103">
        <f>SUM(F87+F88)</f>
        <v>26700</v>
      </c>
      <c r="G86" s="103">
        <f>SUM(G87+G88)</f>
        <v>37200</v>
      </c>
      <c r="H86" s="103">
        <f>SUM(H87+H88)</f>
        <v>37200</v>
      </c>
      <c r="I86" s="103">
        <f>SUM(I87+I88)</f>
        <v>37200</v>
      </c>
    </row>
    <row r="87" spans="1:9" x14ac:dyDescent="0.25">
      <c r="A87" s="152">
        <v>31</v>
      </c>
      <c r="B87" s="153"/>
      <c r="C87" s="154"/>
      <c r="D87" s="89" t="s">
        <v>17</v>
      </c>
      <c r="E87" s="115">
        <v>7635.2</v>
      </c>
      <c r="F87" s="115">
        <v>7700</v>
      </c>
      <c r="G87" s="115">
        <v>16000</v>
      </c>
      <c r="H87" s="115">
        <v>16000</v>
      </c>
      <c r="I87" s="115">
        <v>16000</v>
      </c>
    </row>
    <row r="88" spans="1:9" x14ac:dyDescent="0.25">
      <c r="A88" s="152">
        <v>32</v>
      </c>
      <c r="B88" s="153"/>
      <c r="C88" s="154"/>
      <c r="D88" s="89" t="s">
        <v>28</v>
      </c>
      <c r="E88" s="115">
        <v>16378.58</v>
      </c>
      <c r="F88" s="115">
        <v>19000</v>
      </c>
      <c r="G88" s="115">
        <v>21200</v>
      </c>
      <c r="H88" s="115">
        <v>21200</v>
      </c>
      <c r="I88" s="115">
        <v>21200</v>
      </c>
    </row>
    <row r="89" spans="1:9" x14ac:dyDescent="0.25">
      <c r="A89" s="37"/>
      <c r="B89" s="38"/>
      <c r="C89" s="39"/>
      <c r="D89" s="36"/>
      <c r="E89" s="45"/>
      <c r="F89" s="45"/>
      <c r="G89" s="45"/>
      <c r="H89" s="8"/>
      <c r="I89" s="8"/>
    </row>
    <row r="90" spans="1:9" x14ac:dyDescent="0.25">
      <c r="A90" s="37"/>
      <c r="B90" s="38"/>
      <c r="C90" s="39"/>
      <c r="D90" s="40" t="s">
        <v>42</v>
      </c>
      <c r="E90" s="48">
        <f>SUM(E82+E86)</f>
        <v>117933.33</v>
      </c>
      <c r="F90" s="48">
        <f>SUM(F82+F86)</f>
        <v>135100</v>
      </c>
      <c r="G90" s="48">
        <f>SUM(G82+G86)</f>
        <v>154621</v>
      </c>
      <c r="H90" s="48">
        <f>SUM(H82+H86)</f>
        <v>157135</v>
      </c>
      <c r="I90" s="48">
        <f>SUM(I82+I86)</f>
        <v>157135</v>
      </c>
    </row>
    <row r="91" spans="1:9" x14ac:dyDescent="0.25">
      <c r="A91" s="37"/>
      <c r="B91" s="38"/>
      <c r="C91" s="39"/>
      <c r="D91" s="36"/>
      <c r="E91" s="8"/>
      <c r="F91" s="8"/>
      <c r="G91" s="8"/>
      <c r="H91" s="8"/>
      <c r="I91" s="8"/>
    </row>
    <row r="92" spans="1:9" ht="25.5" x14ac:dyDescent="0.25">
      <c r="A92" s="155" t="s">
        <v>26</v>
      </c>
      <c r="B92" s="164"/>
      <c r="C92" s="165"/>
      <c r="D92" s="17" t="s">
        <v>27</v>
      </c>
      <c r="E92" s="17" t="s">
        <v>126</v>
      </c>
      <c r="F92" s="17" t="s">
        <v>127</v>
      </c>
      <c r="G92" s="17" t="s">
        <v>130</v>
      </c>
      <c r="H92" s="17" t="s">
        <v>132</v>
      </c>
      <c r="I92" s="17" t="s">
        <v>131</v>
      </c>
    </row>
    <row r="93" spans="1:9" ht="25.5" x14ac:dyDescent="0.25">
      <c r="A93" s="158" t="s">
        <v>51</v>
      </c>
      <c r="B93" s="159"/>
      <c r="C93" s="160"/>
      <c r="D93" s="24" t="s">
        <v>73</v>
      </c>
      <c r="E93" s="8"/>
      <c r="F93" s="8"/>
      <c r="G93" s="8"/>
      <c r="H93" s="8"/>
      <c r="I93" s="8"/>
    </row>
    <row r="94" spans="1:9" ht="25.5" customHeight="1" x14ac:dyDescent="0.25">
      <c r="A94" s="158" t="s">
        <v>71</v>
      </c>
      <c r="B94" s="159"/>
      <c r="C94" s="160"/>
      <c r="D94" s="24" t="s">
        <v>75</v>
      </c>
      <c r="E94" s="8"/>
      <c r="F94" s="8"/>
      <c r="G94" s="8"/>
      <c r="H94" s="8"/>
      <c r="I94" s="8"/>
    </row>
    <row r="95" spans="1:9" x14ac:dyDescent="0.25">
      <c r="A95" s="161" t="s">
        <v>57</v>
      </c>
      <c r="B95" s="162"/>
      <c r="C95" s="163"/>
      <c r="D95" s="35" t="s">
        <v>45</v>
      </c>
      <c r="E95" s="8"/>
      <c r="F95" s="8"/>
      <c r="G95" s="8"/>
      <c r="H95" s="8"/>
      <c r="I95" s="8"/>
    </row>
    <row r="96" spans="1:9" x14ac:dyDescent="0.25">
      <c r="A96" s="149">
        <v>3</v>
      </c>
      <c r="B96" s="150"/>
      <c r="C96" s="151"/>
      <c r="D96" s="102" t="s">
        <v>16</v>
      </c>
      <c r="E96" s="103">
        <f>SUM(E97)</f>
        <v>14909.54</v>
      </c>
      <c r="F96" s="103">
        <f t="shared" ref="F96:I96" si="9">SUM(F97)</f>
        <v>28900</v>
      </c>
      <c r="G96" s="103">
        <f t="shared" si="9"/>
        <v>17900</v>
      </c>
      <c r="H96" s="103">
        <f t="shared" si="9"/>
        <v>0</v>
      </c>
      <c r="I96" s="103">
        <f t="shared" si="9"/>
        <v>0</v>
      </c>
    </row>
    <row r="97" spans="1:9" x14ac:dyDescent="0.25">
      <c r="A97" s="152">
        <v>32</v>
      </c>
      <c r="B97" s="153"/>
      <c r="C97" s="154"/>
      <c r="D97" s="89" t="s">
        <v>28</v>
      </c>
      <c r="E97" s="115">
        <v>14909.54</v>
      </c>
      <c r="F97" s="115">
        <v>28900</v>
      </c>
      <c r="G97" s="115">
        <v>17900</v>
      </c>
      <c r="H97" s="115">
        <v>0</v>
      </c>
      <c r="I97" s="115">
        <v>0</v>
      </c>
    </row>
    <row r="98" spans="1:9" ht="30" customHeight="1" x14ac:dyDescent="0.25">
      <c r="A98" s="119">
        <v>4</v>
      </c>
      <c r="B98" s="120"/>
      <c r="C98" s="121"/>
      <c r="D98" s="102" t="s">
        <v>38</v>
      </c>
      <c r="E98" s="103">
        <f t="shared" ref="E98:I98" si="10">SUM(E99)</f>
        <v>5476.01</v>
      </c>
      <c r="F98" s="103">
        <f t="shared" si="10"/>
        <v>0</v>
      </c>
      <c r="G98" s="103">
        <f t="shared" si="10"/>
        <v>400</v>
      </c>
      <c r="H98" s="103">
        <f t="shared" si="10"/>
        <v>0</v>
      </c>
      <c r="I98" s="103">
        <f t="shared" si="10"/>
        <v>0</v>
      </c>
    </row>
    <row r="99" spans="1:9" ht="30" customHeight="1" x14ac:dyDescent="0.25">
      <c r="A99" s="116">
        <v>42</v>
      </c>
      <c r="B99" s="117"/>
      <c r="C99" s="118"/>
      <c r="D99" s="89" t="s">
        <v>38</v>
      </c>
      <c r="E99" s="115">
        <v>5476.01</v>
      </c>
      <c r="F99" s="115">
        <v>0</v>
      </c>
      <c r="G99" s="115">
        <v>400</v>
      </c>
      <c r="H99" s="115">
        <v>0</v>
      </c>
      <c r="I99" s="115">
        <v>0</v>
      </c>
    </row>
    <row r="100" spans="1:9" x14ac:dyDescent="0.25">
      <c r="A100" s="37"/>
      <c r="B100" s="38"/>
      <c r="C100" s="39"/>
      <c r="D100" s="36"/>
      <c r="E100" s="45"/>
      <c r="F100" s="45"/>
      <c r="G100" s="45"/>
      <c r="H100" s="8"/>
      <c r="I100" s="8"/>
    </row>
    <row r="101" spans="1:9" x14ac:dyDescent="0.25">
      <c r="A101" s="37"/>
      <c r="B101" s="38"/>
      <c r="C101" s="39"/>
      <c r="D101" s="40" t="s">
        <v>42</v>
      </c>
      <c r="E101" s="48">
        <f>SUM(E96+E98)</f>
        <v>20385.550000000003</v>
      </c>
      <c r="F101" s="48">
        <f>SUM(F96+F98)</f>
        <v>28900</v>
      </c>
      <c r="G101" s="48">
        <f>SUM(G96+G98)</f>
        <v>18300</v>
      </c>
      <c r="H101" s="48">
        <f>SUM(H96+H98)</f>
        <v>0</v>
      </c>
      <c r="I101" s="48">
        <f>SUM(I96+I98)</f>
        <v>0</v>
      </c>
    </row>
    <row r="102" spans="1:9" x14ac:dyDescent="0.25">
      <c r="A102" s="37"/>
      <c r="B102" s="38"/>
      <c r="C102" s="39"/>
      <c r="D102" s="36"/>
      <c r="E102" s="8"/>
      <c r="F102" s="8"/>
      <c r="G102" s="8"/>
      <c r="H102" s="8"/>
      <c r="I102" s="8"/>
    </row>
    <row r="103" spans="1:9" ht="25.5" x14ac:dyDescent="0.25">
      <c r="A103" s="155" t="s">
        <v>26</v>
      </c>
      <c r="B103" s="156"/>
      <c r="C103" s="157"/>
      <c r="D103" s="17" t="s">
        <v>27</v>
      </c>
      <c r="E103" s="17" t="s">
        <v>126</v>
      </c>
      <c r="F103" s="17" t="s">
        <v>127</v>
      </c>
      <c r="G103" s="17" t="s">
        <v>130</v>
      </c>
      <c r="H103" s="17" t="s">
        <v>132</v>
      </c>
      <c r="I103" s="17" t="s">
        <v>131</v>
      </c>
    </row>
    <row r="104" spans="1:9" ht="15" customHeight="1" x14ac:dyDescent="0.25">
      <c r="A104" s="158" t="s">
        <v>51</v>
      </c>
      <c r="B104" s="159"/>
      <c r="C104" s="160"/>
      <c r="D104" s="24" t="s">
        <v>52</v>
      </c>
      <c r="E104" s="8"/>
      <c r="F104" s="8"/>
      <c r="G104" s="8"/>
      <c r="H104" s="8"/>
      <c r="I104" s="8"/>
    </row>
    <row r="105" spans="1:9" ht="25.5" customHeight="1" x14ac:dyDescent="0.25">
      <c r="A105" s="158" t="s">
        <v>71</v>
      </c>
      <c r="B105" s="159"/>
      <c r="C105" s="160"/>
      <c r="D105" s="24" t="s">
        <v>75</v>
      </c>
      <c r="E105" s="8"/>
      <c r="F105" s="8"/>
      <c r="G105" s="8"/>
      <c r="H105" s="8"/>
      <c r="I105" s="8"/>
    </row>
    <row r="106" spans="1:9" ht="15" customHeight="1" x14ac:dyDescent="0.25">
      <c r="A106" s="161" t="s">
        <v>64</v>
      </c>
      <c r="B106" s="162"/>
      <c r="C106" s="163"/>
      <c r="D106" s="35" t="s">
        <v>32</v>
      </c>
      <c r="E106" s="8"/>
      <c r="F106" s="8"/>
      <c r="G106" s="8"/>
      <c r="H106" s="8"/>
      <c r="I106" s="8"/>
    </row>
    <row r="107" spans="1:9" x14ac:dyDescent="0.25">
      <c r="A107" s="149">
        <v>3</v>
      </c>
      <c r="B107" s="150"/>
      <c r="C107" s="151"/>
      <c r="D107" s="102" t="s">
        <v>16</v>
      </c>
      <c r="E107" s="103">
        <f>SUM(E108+E109+E110)</f>
        <v>6820.18</v>
      </c>
      <c r="F107" s="103">
        <f>SUM(F108+F109+F110)</f>
        <v>5485</v>
      </c>
      <c r="G107" s="103">
        <f>SUM(G108+G109+G110)</f>
        <v>4815</v>
      </c>
      <c r="H107" s="103">
        <f>SUM(H108+H109+H110)</f>
        <v>4815</v>
      </c>
      <c r="I107" s="103">
        <f>SUM(I108+I109+I110)</f>
        <v>4815</v>
      </c>
    </row>
    <row r="108" spans="1:9" x14ac:dyDescent="0.25">
      <c r="A108" s="152">
        <v>31</v>
      </c>
      <c r="B108" s="153"/>
      <c r="C108" s="154"/>
      <c r="D108" s="89" t="s">
        <v>17</v>
      </c>
      <c r="E108" s="115">
        <v>97.8</v>
      </c>
      <c r="F108" s="115">
        <v>150</v>
      </c>
      <c r="G108" s="115">
        <v>150</v>
      </c>
      <c r="H108" s="115">
        <v>150</v>
      </c>
      <c r="I108" s="115">
        <v>150</v>
      </c>
    </row>
    <row r="109" spans="1:9" x14ac:dyDescent="0.25">
      <c r="A109" s="152">
        <v>32</v>
      </c>
      <c r="B109" s="153"/>
      <c r="C109" s="154"/>
      <c r="D109" s="89" t="s">
        <v>28</v>
      </c>
      <c r="E109" s="115">
        <v>6707.5</v>
      </c>
      <c r="F109" s="115">
        <v>5320</v>
      </c>
      <c r="G109" s="115">
        <v>4645</v>
      </c>
      <c r="H109" s="115">
        <v>4645</v>
      </c>
      <c r="I109" s="115">
        <v>4645</v>
      </c>
    </row>
    <row r="110" spans="1:9" x14ac:dyDescent="0.25">
      <c r="A110" s="116">
        <v>34</v>
      </c>
      <c r="B110" s="117"/>
      <c r="C110" s="118"/>
      <c r="D110" s="89" t="s">
        <v>40</v>
      </c>
      <c r="E110" s="115">
        <v>14.88</v>
      </c>
      <c r="F110" s="115">
        <v>15</v>
      </c>
      <c r="G110" s="115">
        <v>20</v>
      </c>
      <c r="H110" s="115">
        <v>20</v>
      </c>
      <c r="I110" s="115">
        <v>20</v>
      </c>
    </row>
    <row r="111" spans="1:9" x14ac:dyDescent="0.25">
      <c r="A111" s="161" t="s">
        <v>54</v>
      </c>
      <c r="B111" s="162"/>
      <c r="C111" s="163"/>
      <c r="D111" s="35" t="s">
        <v>36</v>
      </c>
      <c r="E111" s="45"/>
      <c r="F111" s="45"/>
      <c r="G111" s="45"/>
      <c r="H111" s="8"/>
      <c r="I111" s="8"/>
    </row>
    <row r="112" spans="1:9" x14ac:dyDescent="0.25">
      <c r="A112" s="149">
        <v>3</v>
      </c>
      <c r="B112" s="150"/>
      <c r="C112" s="151"/>
      <c r="D112" s="102" t="s">
        <v>16</v>
      </c>
      <c r="E112" s="103">
        <f>SUM(E113+E114+E115+E116)</f>
        <v>883934.62</v>
      </c>
      <c r="F112" s="103">
        <f>SUM(F113+F114+F115+F116)</f>
        <v>957400</v>
      </c>
      <c r="G112" s="103">
        <f>SUM(G113+G114+G115+G116)</f>
        <v>1211732</v>
      </c>
      <c r="H112" s="103">
        <f>SUM(H113+H114+H115+H116)</f>
        <v>1142910</v>
      </c>
      <c r="I112" s="103">
        <f>SUM(I113+I114+I115+I116)</f>
        <v>1142910</v>
      </c>
    </row>
    <row r="113" spans="1:9" x14ac:dyDescent="0.25">
      <c r="A113" s="152">
        <v>31</v>
      </c>
      <c r="B113" s="153"/>
      <c r="C113" s="154"/>
      <c r="D113" s="89" t="s">
        <v>17</v>
      </c>
      <c r="E113" s="115">
        <v>769347.23</v>
      </c>
      <c r="F113" s="115">
        <v>847700</v>
      </c>
      <c r="G113" s="115">
        <v>1100582</v>
      </c>
      <c r="H113" s="115">
        <v>1037460</v>
      </c>
      <c r="I113" s="115">
        <v>1037460</v>
      </c>
    </row>
    <row r="114" spans="1:9" x14ac:dyDescent="0.25">
      <c r="A114" s="152">
        <v>32</v>
      </c>
      <c r="B114" s="153"/>
      <c r="C114" s="154"/>
      <c r="D114" s="89" t="s">
        <v>28</v>
      </c>
      <c r="E114" s="115">
        <v>100480.63</v>
      </c>
      <c r="F114" s="115">
        <v>95800</v>
      </c>
      <c r="G114" s="115">
        <v>95100</v>
      </c>
      <c r="H114" s="115">
        <v>89400</v>
      </c>
      <c r="I114" s="115">
        <v>89400</v>
      </c>
    </row>
    <row r="115" spans="1:9" ht="38.25" x14ac:dyDescent="0.25">
      <c r="A115" s="116">
        <v>37</v>
      </c>
      <c r="B115" s="117"/>
      <c r="C115" s="118"/>
      <c r="D115" s="89" t="s">
        <v>41</v>
      </c>
      <c r="E115" s="115">
        <v>13584.66</v>
      </c>
      <c r="F115" s="115">
        <v>13400</v>
      </c>
      <c r="G115" s="115">
        <v>15500</v>
      </c>
      <c r="H115" s="115">
        <v>15500</v>
      </c>
      <c r="I115" s="115">
        <v>15500</v>
      </c>
    </row>
    <row r="116" spans="1:9" x14ac:dyDescent="0.25">
      <c r="A116" s="116">
        <v>38</v>
      </c>
      <c r="B116" s="117"/>
      <c r="C116" s="118"/>
      <c r="D116" s="89" t="s">
        <v>108</v>
      </c>
      <c r="E116" s="115">
        <v>522.1</v>
      </c>
      <c r="F116" s="115">
        <v>500</v>
      </c>
      <c r="G116" s="115">
        <v>550</v>
      </c>
      <c r="H116" s="115">
        <v>550</v>
      </c>
      <c r="I116" s="115">
        <v>550</v>
      </c>
    </row>
    <row r="117" spans="1:9" ht="27.75" customHeight="1" x14ac:dyDescent="0.25">
      <c r="A117" s="119">
        <v>4</v>
      </c>
      <c r="B117" s="120"/>
      <c r="C117" s="121"/>
      <c r="D117" s="102" t="s">
        <v>38</v>
      </c>
      <c r="E117" s="103">
        <f t="shared" ref="E117:I117" si="11">SUM(E118)</f>
        <v>17324.72</v>
      </c>
      <c r="F117" s="103">
        <f t="shared" si="11"/>
        <v>8200</v>
      </c>
      <c r="G117" s="103">
        <f t="shared" si="11"/>
        <v>9300</v>
      </c>
      <c r="H117" s="103">
        <f t="shared" si="11"/>
        <v>9300</v>
      </c>
      <c r="I117" s="103">
        <f t="shared" si="11"/>
        <v>9300</v>
      </c>
    </row>
    <row r="118" spans="1:9" ht="26.25" customHeight="1" x14ac:dyDescent="0.25">
      <c r="A118" s="116">
        <v>42</v>
      </c>
      <c r="B118" s="117"/>
      <c r="C118" s="118"/>
      <c r="D118" s="89" t="s">
        <v>38</v>
      </c>
      <c r="E118" s="115">
        <v>17324.72</v>
      </c>
      <c r="F118" s="115">
        <v>8200</v>
      </c>
      <c r="G118" s="115">
        <v>9300</v>
      </c>
      <c r="H118" s="115">
        <v>9300</v>
      </c>
      <c r="I118" s="115">
        <v>9300</v>
      </c>
    </row>
    <row r="119" spans="1:9" ht="15" customHeight="1" x14ac:dyDescent="0.25">
      <c r="A119" s="161" t="s">
        <v>55</v>
      </c>
      <c r="B119" s="162"/>
      <c r="C119" s="163"/>
      <c r="D119" s="35" t="s">
        <v>56</v>
      </c>
      <c r="E119" s="45"/>
      <c r="F119" s="45"/>
      <c r="G119" s="45"/>
      <c r="H119" s="8"/>
      <c r="I119" s="8"/>
    </row>
    <row r="120" spans="1:9" x14ac:dyDescent="0.25">
      <c r="A120" s="149">
        <v>3</v>
      </c>
      <c r="B120" s="150"/>
      <c r="C120" s="151"/>
      <c r="D120" s="102" t="s">
        <v>16</v>
      </c>
      <c r="E120" s="103">
        <f>SUM(E121+E122)</f>
        <v>1188.25</v>
      </c>
      <c r="F120" s="103">
        <f>SUM(F121+F122)</f>
        <v>250</v>
      </c>
      <c r="G120" s="103">
        <f>SUM(G121+G122)</f>
        <v>180</v>
      </c>
      <c r="H120" s="103">
        <f>SUM(H121+H122)</f>
        <v>180</v>
      </c>
      <c r="I120" s="103">
        <f>SUM(I121+I122)</f>
        <v>180</v>
      </c>
    </row>
    <row r="121" spans="1:9" x14ac:dyDescent="0.25">
      <c r="A121" s="152">
        <v>32</v>
      </c>
      <c r="B121" s="153"/>
      <c r="C121" s="154"/>
      <c r="D121" s="89" t="s">
        <v>28</v>
      </c>
      <c r="E121" s="115">
        <v>1066.0899999999999</v>
      </c>
      <c r="F121" s="115">
        <v>180</v>
      </c>
      <c r="G121" s="115">
        <v>180</v>
      </c>
      <c r="H121" s="115">
        <v>180</v>
      </c>
      <c r="I121" s="115">
        <v>180</v>
      </c>
    </row>
    <row r="122" spans="1:9" ht="38.25" x14ac:dyDescent="0.25">
      <c r="A122" s="116">
        <v>37</v>
      </c>
      <c r="B122" s="117"/>
      <c r="C122" s="118"/>
      <c r="D122" s="89" t="s">
        <v>41</v>
      </c>
      <c r="E122" s="115">
        <v>122.16</v>
      </c>
      <c r="F122" s="115">
        <v>70</v>
      </c>
      <c r="G122" s="115">
        <v>0</v>
      </c>
      <c r="H122" s="115">
        <v>0</v>
      </c>
      <c r="I122" s="115">
        <v>0</v>
      </c>
    </row>
    <row r="123" spans="1:9" ht="25.5" customHeight="1" x14ac:dyDescent="0.25">
      <c r="A123" s="161" t="s">
        <v>63</v>
      </c>
      <c r="B123" s="162"/>
      <c r="C123" s="163"/>
      <c r="D123" s="35" t="s">
        <v>37</v>
      </c>
      <c r="E123" s="45"/>
      <c r="F123" s="45"/>
      <c r="G123" s="45"/>
      <c r="H123" s="8"/>
      <c r="I123" s="8"/>
    </row>
    <row r="124" spans="1:9" x14ac:dyDescent="0.25">
      <c r="A124" s="149">
        <v>3</v>
      </c>
      <c r="B124" s="150"/>
      <c r="C124" s="151"/>
      <c r="D124" s="102" t="s">
        <v>16</v>
      </c>
      <c r="E124" s="103">
        <f>SUM(E125+E126)</f>
        <v>11122.98</v>
      </c>
      <c r="F124" s="103">
        <f>SUM(F125+F126)</f>
        <v>3100</v>
      </c>
      <c r="G124" s="103">
        <f>SUM(G125+G126)</f>
        <v>8240</v>
      </c>
      <c r="H124" s="103">
        <f>SUM(H125+H126)</f>
        <v>8240</v>
      </c>
      <c r="I124" s="103">
        <f>SUM(I125+I126)</f>
        <v>8240</v>
      </c>
    </row>
    <row r="125" spans="1:9" x14ac:dyDescent="0.25">
      <c r="A125" s="152">
        <v>31</v>
      </c>
      <c r="B125" s="153"/>
      <c r="C125" s="154"/>
      <c r="D125" s="89" t="s">
        <v>17</v>
      </c>
      <c r="E125" s="115">
        <v>160</v>
      </c>
      <c r="F125" s="115">
        <v>200</v>
      </c>
      <c r="G125" s="115">
        <v>120</v>
      </c>
      <c r="H125" s="115">
        <v>120</v>
      </c>
      <c r="I125" s="115">
        <v>120</v>
      </c>
    </row>
    <row r="126" spans="1:9" x14ac:dyDescent="0.25">
      <c r="A126" s="152">
        <v>32</v>
      </c>
      <c r="B126" s="153"/>
      <c r="C126" s="154"/>
      <c r="D126" s="89" t="s">
        <v>28</v>
      </c>
      <c r="E126" s="115">
        <v>10962.98</v>
      </c>
      <c r="F126" s="115">
        <v>2900</v>
      </c>
      <c r="G126" s="115">
        <v>8120</v>
      </c>
      <c r="H126" s="115">
        <v>8120</v>
      </c>
      <c r="I126" s="115">
        <v>8120</v>
      </c>
    </row>
    <row r="127" spans="1:9" x14ac:dyDescent="0.25">
      <c r="A127" s="37"/>
      <c r="B127" s="38"/>
      <c r="C127" s="39"/>
      <c r="D127" s="36"/>
      <c r="E127" s="45"/>
      <c r="F127" s="45"/>
      <c r="G127" s="45"/>
      <c r="H127" s="8"/>
      <c r="I127" s="8"/>
    </row>
    <row r="128" spans="1:9" ht="15" customHeight="1" x14ac:dyDescent="0.25">
      <c r="A128" s="37"/>
      <c r="B128" s="38"/>
      <c r="C128" s="39"/>
      <c r="D128" s="40" t="s">
        <v>42</v>
      </c>
      <c r="E128" s="48">
        <f>SUM(E107+E112+E117+E120+E124)</f>
        <v>920390.75</v>
      </c>
      <c r="F128" s="48">
        <f t="shared" ref="F128:I128" si="12">SUM(F107+F112+F117+F120+F124)</f>
        <v>974435</v>
      </c>
      <c r="G128" s="48">
        <f t="shared" si="12"/>
        <v>1234267</v>
      </c>
      <c r="H128" s="48">
        <f t="shared" si="12"/>
        <v>1165445</v>
      </c>
      <c r="I128" s="48">
        <f t="shared" si="12"/>
        <v>1165445</v>
      </c>
    </row>
    <row r="129" spans="1:9" ht="25.5" customHeight="1" x14ac:dyDescent="0.25">
      <c r="A129" s="169"/>
      <c r="B129" s="170"/>
      <c r="C129" s="171"/>
      <c r="D129" s="41"/>
      <c r="E129" s="47"/>
      <c r="F129" s="47"/>
      <c r="G129" s="47"/>
      <c r="H129" s="41"/>
      <c r="I129" s="41"/>
    </row>
    <row r="130" spans="1:9" ht="15" customHeight="1" x14ac:dyDescent="0.25">
      <c r="A130" s="172"/>
      <c r="B130" s="173"/>
      <c r="C130" s="174"/>
      <c r="D130" s="42" t="s">
        <v>76</v>
      </c>
      <c r="E130" s="49">
        <f>SUM(E14+E28+E40+E49+E58+E67+E76+E90+E101+E128)</f>
        <v>1147504.3900000001</v>
      </c>
      <c r="F130" s="49">
        <f>SUM(F14+F28+F40+F49+F58+F67+F76+F90+F101+F128)</f>
        <v>1219970</v>
      </c>
      <c r="G130" s="49">
        <f>SUM(G14+G28+G40+G49+G58+G67+G76+G90+G101+G128)</f>
        <v>1552800</v>
      </c>
      <c r="H130" s="49">
        <f>SUM(H14+H28+H40+H49+H58+H67+H76+H90+H101+H128)</f>
        <v>1468192</v>
      </c>
      <c r="I130" s="49">
        <f>SUM(I14+I28+I40+I49+I58+I67+I76+I90+I101+I128)</f>
        <v>1468192</v>
      </c>
    </row>
    <row r="133" spans="1:9" x14ac:dyDescent="0.25">
      <c r="A133" t="s">
        <v>141</v>
      </c>
      <c r="E133" t="s">
        <v>146</v>
      </c>
      <c r="H133" t="s">
        <v>149</v>
      </c>
    </row>
    <row r="134" spans="1:9" x14ac:dyDescent="0.25">
      <c r="E134" t="s">
        <v>147</v>
      </c>
      <c r="H134" t="s">
        <v>125</v>
      </c>
    </row>
  </sheetData>
  <mergeCells count="89">
    <mergeCell ref="A6:C6"/>
    <mergeCell ref="A74:C74"/>
    <mergeCell ref="A88:C88"/>
    <mergeCell ref="A129:C130"/>
    <mergeCell ref="A125:C125"/>
    <mergeCell ref="A126:C126"/>
    <mergeCell ref="A119:C119"/>
    <mergeCell ref="A120:C120"/>
    <mergeCell ref="A121:C121"/>
    <mergeCell ref="A123:C123"/>
    <mergeCell ref="A124:C124"/>
    <mergeCell ref="A97:C97"/>
    <mergeCell ref="A111:C111"/>
    <mergeCell ref="A112:C112"/>
    <mergeCell ref="A113:C113"/>
    <mergeCell ref="A114:C114"/>
    <mergeCell ref="A85:C85"/>
    <mergeCell ref="A86:C86"/>
    <mergeCell ref="A87:C87"/>
    <mergeCell ref="A109:C109"/>
    <mergeCell ref="A103:C103"/>
    <mergeCell ref="A104:C104"/>
    <mergeCell ref="A105:C105"/>
    <mergeCell ref="A106:C106"/>
    <mergeCell ref="A107:C107"/>
    <mergeCell ref="A108:C108"/>
    <mergeCell ref="A92:C92"/>
    <mergeCell ref="A93:C93"/>
    <mergeCell ref="A94:C94"/>
    <mergeCell ref="A95:C95"/>
    <mergeCell ref="A96:C96"/>
    <mergeCell ref="A82:C82"/>
    <mergeCell ref="A83:C83"/>
    <mergeCell ref="A84:C84"/>
    <mergeCell ref="A78:C78"/>
    <mergeCell ref="A79:C79"/>
    <mergeCell ref="A80:C80"/>
    <mergeCell ref="A81:C81"/>
    <mergeCell ref="A71:C71"/>
    <mergeCell ref="A72:C72"/>
    <mergeCell ref="A73:C73"/>
    <mergeCell ref="A1:I1"/>
    <mergeCell ref="A3:I3"/>
    <mergeCell ref="A5:C5"/>
    <mergeCell ref="A9:C9"/>
    <mergeCell ref="A10:C10"/>
    <mergeCell ref="A7:C7"/>
    <mergeCell ref="A8:C8"/>
    <mergeCell ref="A63:C63"/>
    <mergeCell ref="A64:C64"/>
    <mergeCell ref="A65:C65"/>
    <mergeCell ref="A69:C69"/>
    <mergeCell ref="A70:C70"/>
    <mergeCell ref="A42:C42"/>
    <mergeCell ref="A60:C60"/>
    <mergeCell ref="A61:C61"/>
    <mergeCell ref="A62:C62"/>
    <mergeCell ref="A55:C55"/>
    <mergeCell ref="A51:C51"/>
    <mergeCell ref="A52:C52"/>
    <mergeCell ref="A16:C16"/>
    <mergeCell ref="A11:C11"/>
    <mergeCell ref="A17:C17"/>
    <mergeCell ref="A18:C18"/>
    <mergeCell ref="A19:C19"/>
    <mergeCell ref="A20:C20"/>
    <mergeCell ref="A21:C21"/>
    <mergeCell ref="A56:C56"/>
    <mergeCell ref="A47:C47"/>
    <mergeCell ref="A43:C43"/>
    <mergeCell ref="A44:C44"/>
    <mergeCell ref="A45:C45"/>
    <mergeCell ref="A46:C46"/>
    <mergeCell ref="A53:C53"/>
    <mergeCell ref="A54:C54"/>
    <mergeCell ref="A22:C22"/>
    <mergeCell ref="A23:C23"/>
    <mergeCell ref="A24:C24"/>
    <mergeCell ref="A25:C25"/>
    <mergeCell ref="A26:C26"/>
    <mergeCell ref="A36:C36"/>
    <mergeCell ref="A37:C37"/>
    <mergeCell ref="A38:C38"/>
    <mergeCell ref="A30:C30"/>
    <mergeCell ref="A31:C31"/>
    <mergeCell ref="A32:C32"/>
    <mergeCell ref="A33:C33"/>
    <mergeCell ref="A34:C34"/>
    <mergeCell ref="A35:C35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zoomScaleNormal="100" workbookViewId="0">
      <selection activeCell="E64" sqref="E64"/>
    </sheetView>
  </sheetViews>
  <sheetFormatPr defaultRowHeight="15" x14ac:dyDescent="0.25"/>
  <cols>
    <col min="1" max="6" width="25.28515625" customWidth="1"/>
  </cols>
  <sheetData>
    <row r="1" spans="1:11" ht="36" customHeight="1" x14ac:dyDescent="0.25">
      <c r="A1" s="139" t="s">
        <v>143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</row>
    <row r="2" spans="1:11" ht="16.5" customHeight="1" x14ac:dyDescent="0.25">
      <c r="A2" s="139"/>
      <c r="B2" s="139"/>
      <c r="C2" s="139"/>
      <c r="D2" s="139"/>
      <c r="E2" s="139"/>
      <c r="F2" s="139"/>
      <c r="G2" s="139"/>
      <c r="H2" s="139"/>
      <c r="I2" s="139"/>
      <c r="J2" s="139"/>
      <c r="K2" s="139"/>
    </row>
    <row r="3" spans="1:11" ht="15.75" customHeight="1" x14ac:dyDescent="0.25">
      <c r="A3" s="139" t="s">
        <v>25</v>
      </c>
      <c r="B3" s="139"/>
      <c r="C3" s="139"/>
      <c r="D3" s="139"/>
      <c r="E3" s="139"/>
      <c r="F3" s="139"/>
    </row>
    <row r="4" spans="1:11" ht="18" x14ac:dyDescent="0.25">
      <c r="B4" s="4"/>
      <c r="C4" s="4"/>
      <c r="D4" s="4"/>
      <c r="E4" s="5"/>
      <c r="F4" s="5"/>
    </row>
    <row r="5" spans="1:11" ht="15.75" customHeight="1" x14ac:dyDescent="0.25">
      <c r="A5" s="139" t="s">
        <v>8</v>
      </c>
      <c r="B5" s="139"/>
      <c r="C5" s="139"/>
      <c r="D5" s="139"/>
      <c r="E5" s="139"/>
      <c r="F5" s="139"/>
    </row>
    <row r="6" spans="1:11" ht="18" x14ac:dyDescent="0.25">
      <c r="A6" s="4"/>
      <c r="B6" s="4"/>
      <c r="C6" s="4"/>
      <c r="D6" s="4"/>
      <c r="E6" s="5"/>
      <c r="F6" s="5"/>
    </row>
    <row r="7" spans="1:11" ht="15.75" customHeight="1" x14ac:dyDescent="0.25">
      <c r="A7" s="139" t="s">
        <v>88</v>
      </c>
      <c r="B7" s="139"/>
      <c r="C7" s="139"/>
      <c r="D7" s="139"/>
      <c r="E7" s="139"/>
      <c r="F7" s="139"/>
    </row>
    <row r="8" spans="1:11" ht="18" x14ac:dyDescent="0.25">
      <c r="A8" s="4"/>
      <c r="B8" s="4"/>
      <c r="C8" s="4"/>
      <c r="D8" s="4"/>
      <c r="E8" s="5"/>
      <c r="F8" s="5"/>
    </row>
    <row r="9" spans="1:11" ht="25.5" x14ac:dyDescent="0.25">
      <c r="A9" s="18" t="s">
        <v>79</v>
      </c>
      <c r="B9" s="17" t="s">
        <v>126</v>
      </c>
      <c r="C9" s="18" t="s">
        <v>127</v>
      </c>
      <c r="D9" s="18" t="s">
        <v>130</v>
      </c>
      <c r="E9" s="18" t="s">
        <v>77</v>
      </c>
      <c r="F9" s="18" t="s">
        <v>131</v>
      </c>
    </row>
    <row r="10" spans="1:11" x14ac:dyDescent="0.25">
      <c r="A10" s="101" t="s">
        <v>0</v>
      </c>
      <c r="B10" s="112">
        <f>SUM(B11+B13+B15+B18+B21+B23)</f>
        <v>1137564.24</v>
      </c>
      <c r="C10" s="112">
        <f t="shared" ref="C10" si="0">SUM(C11+C13+C15+C18+C21+C23)</f>
        <v>1211170</v>
      </c>
      <c r="D10" s="112">
        <f t="shared" ref="D10:E10" si="1">SUM(D11+D13+D15+D18+D21+D23)</f>
        <v>1555270</v>
      </c>
      <c r="E10" s="112">
        <f t="shared" si="1"/>
        <v>1468192</v>
      </c>
      <c r="F10" s="112">
        <f t="shared" ref="F10" si="2">SUM(F11+F13+F15+F18+F21+F23)</f>
        <v>1468192</v>
      </c>
    </row>
    <row r="11" spans="1:11" x14ac:dyDescent="0.25">
      <c r="A11" s="22" t="s">
        <v>84</v>
      </c>
      <c r="B11" s="113">
        <f>B12</f>
        <v>9223.83</v>
      </c>
      <c r="C11" s="113">
        <f t="shared" ref="C11:F11" si="3">C12</f>
        <v>6115</v>
      </c>
      <c r="D11" s="113">
        <f t="shared" si="3"/>
        <v>9498</v>
      </c>
      <c r="E11" s="113">
        <f t="shared" si="3"/>
        <v>8839</v>
      </c>
      <c r="F11" s="113">
        <f t="shared" si="3"/>
        <v>8839</v>
      </c>
    </row>
    <row r="12" spans="1:11" x14ac:dyDescent="0.25">
      <c r="A12" s="13" t="s">
        <v>85</v>
      </c>
      <c r="B12" s="46">
        <v>9223.83</v>
      </c>
      <c r="C12" s="46">
        <v>6115</v>
      </c>
      <c r="D12" s="46">
        <v>9498</v>
      </c>
      <c r="E12" s="46">
        <v>8839</v>
      </c>
      <c r="F12" s="46">
        <v>8839</v>
      </c>
    </row>
    <row r="13" spans="1:11" x14ac:dyDescent="0.25">
      <c r="A13" s="72" t="s">
        <v>86</v>
      </c>
      <c r="B13" s="74">
        <f>B14</f>
        <v>5560.15</v>
      </c>
      <c r="C13" s="74">
        <f t="shared" ref="C13:F13" si="4">C14</f>
        <v>5485</v>
      </c>
      <c r="D13" s="74">
        <f t="shared" si="4"/>
        <v>4815</v>
      </c>
      <c r="E13" s="74">
        <f t="shared" si="4"/>
        <v>4815</v>
      </c>
      <c r="F13" s="74">
        <f t="shared" si="4"/>
        <v>4815</v>
      </c>
    </row>
    <row r="14" spans="1:11" x14ac:dyDescent="0.25">
      <c r="A14" s="13" t="s">
        <v>111</v>
      </c>
      <c r="B14" s="46">
        <v>5560.15</v>
      </c>
      <c r="C14" s="46">
        <v>5485</v>
      </c>
      <c r="D14" s="46">
        <v>4815</v>
      </c>
      <c r="E14" s="46">
        <v>4815</v>
      </c>
      <c r="F14" s="46">
        <v>4815</v>
      </c>
    </row>
    <row r="15" spans="1:11" ht="25.5" x14ac:dyDescent="0.25">
      <c r="A15" s="11" t="s">
        <v>89</v>
      </c>
      <c r="B15" s="74">
        <f>B16+B17</f>
        <v>91818.290000000008</v>
      </c>
      <c r="C15" s="74">
        <f t="shared" ref="C15" si="5">C16+C17</f>
        <v>86400</v>
      </c>
      <c r="D15" s="74">
        <f t="shared" ref="D15:E15" si="6">D16+D17</f>
        <v>120880</v>
      </c>
      <c r="E15" s="74">
        <f t="shared" si="6"/>
        <v>116880</v>
      </c>
      <c r="F15" s="74">
        <f t="shared" ref="F15" si="7">F16+F17</f>
        <v>116880</v>
      </c>
    </row>
    <row r="16" spans="1:11" ht="25.5" x14ac:dyDescent="0.25">
      <c r="A16" s="15" t="s">
        <v>90</v>
      </c>
      <c r="B16" s="46">
        <v>35240.01</v>
      </c>
      <c r="C16" s="46">
        <v>32200</v>
      </c>
      <c r="D16" s="46">
        <v>49440</v>
      </c>
      <c r="E16" s="46">
        <v>45440</v>
      </c>
      <c r="F16" s="46">
        <v>45440</v>
      </c>
    </row>
    <row r="17" spans="1:6" x14ac:dyDescent="0.25">
      <c r="A17" s="15" t="s">
        <v>112</v>
      </c>
      <c r="B17" s="46">
        <v>56578.28</v>
      </c>
      <c r="C17" s="46">
        <v>54200</v>
      </c>
      <c r="D17" s="46">
        <v>71440</v>
      </c>
      <c r="E17" s="46">
        <v>71440</v>
      </c>
      <c r="F17" s="46">
        <v>71440</v>
      </c>
    </row>
    <row r="18" spans="1:6" x14ac:dyDescent="0.25">
      <c r="A18" s="50" t="s">
        <v>91</v>
      </c>
      <c r="B18" s="74">
        <f>B19+B20</f>
        <v>1029373.72</v>
      </c>
      <c r="C18" s="74">
        <f t="shared" ref="C18" si="8">C19+C20</f>
        <v>1112920</v>
      </c>
      <c r="D18" s="74">
        <f t="shared" ref="D18:E18" si="9">D19+D20</f>
        <v>1419897</v>
      </c>
      <c r="E18" s="74">
        <f t="shared" si="9"/>
        <v>1337478</v>
      </c>
      <c r="F18" s="74">
        <f t="shared" ref="F18" si="10">F19+F20</f>
        <v>1337478</v>
      </c>
    </row>
    <row r="19" spans="1:6" x14ac:dyDescent="0.25">
      <c r="A19" s="13" t="s">
        <v>113</v>
      </c>
      <c r="B19" s="46">
        <v>55256.81</v>
      </c>
      <c r="C19" s="46">
        <v>30620</v>
      </c>
      <c r="D19" s="46">
        <v>70508</v>
      </c>
      <c r="E19" s="46">
        <v>65333</v>
      </c>
      <c r="F19" s="46">
        <v>65333</v>
      </c>
    </row>
    <row r="20" spans="1:6" x14ac:dyDescent="0.25">
      <c r="A20" s="13" t="s">
        <v>92</v>
      </c>
      <c r="B20" s="46">
        <v>974116.91</v>
      </c>
      <c r="C20" s="46">
        <v>1082300</v>
      </c>
      <c r="D20" s="46">
        <v>1349389</v>
      </c>
      <c r="E20" s="46">
        <v>1272145</v>
      </c>
      <c r="F20" s="46">
        <v>1272145</v>
      </c>
    </row>
    <row r="21" spans="1:6" x14ac:dyDescent="0.25">
      <c r="A21" s="50" t="s">
        <v>114</v>
      </c>
      <c r="B21" s="74">
        <f>B22</f>
        <v>1588.25</v>
      </c>
      <c r="C21" s="74">
        <f t="shared" ref="C21:F21" si="11">C22</f>
        <v>250</v>
      </c>
      <c r="D21" s="74">
        <f t="shared" si="11"/>
        <v>180</v>
      </c>
      <c r="E21" s="74">
        <f t="shared" si="11"/>
        <v>180</v>
      </c>
      <c r="F21" s="74">
        <f t="shared" si="11"/>
        <v>180</v>
      </c>
    </row>
    <row r="22" spans="1:6" x14ac:dyDescent="0.25">
      <c r="A22" s="13" t="s">
        <v>115</v>
      </c>
      <c r="B22" s="46">
        <v>1588.25</v>
      </c>
      <c r="C22" s="46">
        <v>250</v>
      </c>
      <c r="D22" s="46">
        <v>180</v>
      </c>
      <c r="E22" s="46">
        <v>180</v>
      </c>
      <c r="F22" s="46">
        <v>180</v>
      </c>
    </row>
    <row r="23" spans="1:6" ht="51" x14ac:dyDescent="0.25">
      <c r="A23" s="50" t="s">
        <v>116</v>
      </c>
      <c r="B23" s="74">
        <f>B24</f>
        <v>0</v>
      </c>
      <c r="C23" s="74">
        <f>C24</f>
        <v>0</v>
      </c>
      <c r="D23" s="74">
        <f>D24</f>
        <v>0</v>
      </c>
      <c r="E23" s="74">
        <f>E24</f>
        <v>0</v>
      </c>
      <c r="F23" s="74">
        <f>F24</f>
        <v>0</v>
      </c>
    </row>
    <row r="24" spans="1:6" ht="38.25" x14ac:dyDescent="0.25">
      <c r="A24" s="15" t="s">
        <v>117</v>
      </c>
      <c r="B24" s="73"/>
      <c r="C24" s="74"/>
      <c r="D24" s="74"/>
      <c r="E24" s="74"/>
      <c r="F24" s="74"/>
    </row>
    <row r="25" spans="1:6" x14ac:dyDescent="0.25">
      <c r="A25" s="83" t="s">
        <v>118</v>
      </c>
      <c r="B25" s="88">
        <f>B26</f>
        <v>16104.51</v>
      </c>
      <c r="C25" s="88">
        <f>C26</f>
        <v>8800</v>
      </c>
      <c r="D25" s="88">
        <f>D26</f>
        <v>-2470</v>
      </c>
      <c r="E25" s="43">
        <f t="shared" ref="E25" si="12">E26</f>
        <v>0</v>
      </c>
      <c r="F25" s="43">
        <f>F26</f>
        <v>0</v>
      </c>
    </row>
    <row r="26" spans="1:6" x14ac:dyDescent="0.25">
      <c r="A26" s="83" t="s">
        <v>119</v>
      </c>
      <c r="B26" s="88">
        <f>SUM(B27:B33)</f>
        <v>16104.51</v>
      </c>
      <c r="C26" s="88">
        <f>SUM(C27:C33)</f>
        <v>8800</v>
      </c>
      <c r="D26" s="88">
        <f>SUM(D27:D33)</f>
        <v>-2470</v>
      </c>
      <c r="E26" s="43">
        <f t="shared" ref="E26" si="13">SUM(E27:E33)</f>
        <v>0</v>
      </c>
      <c r="F26" s="43">
        <f>SUM(F27:F33)</f>
        <v>0</v>
      </c>
    </row>
    <row r="27" spans="1:6" x14ac:dyDescent="0.25">
      <c r="A27" s="83" t="s">
        <v>120</v>
      </c>
      <c r="B27" s="85">
        <v>-394.52</v>
      </c>
      <c r="C27" s="84"/>
      <c r="D27" s="84">
        <v>-659</v>
      </c>
      <c r="E27" s="76"/>
      <c r="F27" s="76"/>
    </row>
    <row r="28" spans="1:6" x14ac:dyDescent="0.25">
      <c r="A28" s="86" t="s">
        <v>111</v>
      </c>
      <c r="B28" s="85">
        <v>1422.38</v>
      </c>
      <c r="C28" s="84"/>
      <c r="D28" s="84"/>
      <c r="E28" s="76"/>
      <c r="F28" s="77"/>
    </row>
    <row r="29" spans="1:6" ht="38.25" x14ac:dyDescent="0.25">
      <c r="A29" s="87" t="s">
        <v>121</v>
      </c>
      <c r="B29" s="85">
        <v>-2368.0500000000002</v>
      </c>
      <c r="C29" s="84">
        <v>-2400</v>
      </c>
      <c r="D29" s="84">
        <v>-4000</v>
      </c>
      <c r="E29" s="76"/>
      <c r="F29" s="77"/>
    </row>
    <row r="30" spans="1:6" x14ac:dyDescent="0.25">
      <c r="A30" s="83" t="s">
        <v>112</v>
      </c>
      <c r="B30" s="85">
        <v>1127.8800000000001</v>
      </c>
      <c r="C30" s="84"/>
      <c r="D30" s="84"/>
      <c r="E30" s="76"/>
      <c r="F30" s="77"/>
    </row>
    <row r="31" spans="1:6" x14ac:dyDescent="0.25">
      <c r="A31" s="83" t="s">
        <v>122</v>
      </c>
      <c r="B31" s="85">
        <v>2394.73</v>
      </c>
      <c r="C31" s="84">
        <v>19500</v>
      </c>
      <c r="D31" s="84">
        <v>13125</v>
      </c>
      <c r="E31" s="76"/>
      <c r="F31" s="77"/>
    </row>
    <row r="32" spans="1:6" x14ac:dyDescent="0.25">
      <c r="A32" s="83" t="s">
        <v>123</v>
      </c>
      <c r="B32" s="85">
        <v>13922.09</v>
      </c>
      <c r="C32" s="84">
        <v>-8300</v>
      </c>
      <c r="D32" s="84">
        <v>-10936</v>
      </c>
      <c r="E32" s="76"/>
      <c r="F32" s="77"/>
    </row>
    <row r="33" spans="1:6" x14ac:dyDescent="0.25">
      <c r="A33" s="86" t="s">
        <v>124</v>
      </c>
      <c r="B33" s="85"/>
      <c r="C33" s="84"/>
      <c r="D33" s="84"/>
      <c r="E33" s="76"/>
      <c r="F33" s="77"/>
    </row>
    <row r="35" spans="1:6" ht="15.75" customHeight="1" x14ac:dyDescent="0.25">
      <c r="A35" s="139" t="s">
        <v>93</v>
      </c>
      <c r="B35" s="139"/>
      <c r="C35" s="139"/>
      <c r="D35" s="139"/>
      <c r="E35" s="139"/>
      <c r="F35" s="139"/>
    </row>
    <row r="36" spans="1:6" ht="18" x14ac:dyDescent="0.25">
      <c r="A36" s="4"/>
      <c r="B36" s="4"/>
      <c r="C36" s="4"/>
      <c r="D36" s="4"/>
      <c r="E36" s="5"/>
      <c r="F36" s="5"/>
    </row>
    <row r="37" spans="1:6" ht="25.5" x14ac:dyDescent="0.25">
      <c r="A37" s="18" t="s">
        <v>79</v>
      </c>
      <c r="B37" s="17" t="s">
        <v>126</v>
      </c>
      <c r="C37" s="18" t="s">
        <v>127</v>
      </c>
      <c r="D37" s="18" t="s">
        <v>130</v>
      </c>
      <c r="E37" s="18" t="s">
        <v>77</v>
      </c>
      <c r="F37" s="18" t="s">
        <v>131</v>
      </c>
    </row>
    <row r="38" spans="1:6" x14ac:dyDescent="0.25">
      <c r="A38" s="101" t="s">
        <v>2</v>
      </c>
      <c r="B38" s="112">
        <f>SUM(B39+B41+B43+B46+B49+B51)</f>
        <v>1147504.3900000001</v>
      </c>
      <c r="C38" s="112">
        <f t="shared" ref="C38" si="14">SUM(C39+C41+C43+C46+C49+C51)</f>
        <v>1219970</v>
      </c>
      <c r="D38" s="112">
        <f t="shared" ref="D38:E38" si="15">SUM(D39+D41+D43+D46+D49+D51)</f>
        <v>1552800</v>
      </c>
      <c r="E38" s="112">
        <f t="shared" si="15"/>
        <v>1468192</v>
      </c>
      <c r="F38" s="112">
        <f t="shared" ref="F38" si="16">SUM(F39+F41+F43+F46+F49+F51)</f>
        <v>1468192</v>
      </c>
    </row>
    <row r="39" spans="1:6" x14ac:dyDescent="0.25">
      <c r="A39" s="22" t="s">
        <v>84</v>
      </c>
      <c r="B39" s="74">
        <f>B40</f>
        <v>9234.73</v>
      </c>
      <c r="C39" s="74">
        <f t="shared" ref="C39:F39" si="17">C40</f>
        <v>6115</v>
      </c>
      <c r="D39" s="74">
        <f t="shared" si="17"/>
        <v>8839</v>
      </c>
      <c r="E39" s="74">
        <f t="shared" si="17"/>
        <v>8839</v>
      </c>
      <c r="F39" s="74">
        <f t="shared" si="17"/>
        <v>8839</v>
      </c>
    </row>
    <row r="40" spans="1:6" x14ac:dyDescent="0.25">
      <c r="A40" s="13" t="s">
        <v>85</v>
      </c>
      <c r="B40" s="46">
        <v>9234.73</v>
      </c>
      <c r="C40" s="46">
        <v>6115</v>
      </c>
      <c r="D40" s="46">
        <v>8839</v>
      </c>
      <c r="E40" s="46">
        <v>8839</v>
      </c>
      <c r="F40" s="46">
        <v>8839</v>
      </c>
    </row>
    <row r="41" spans="1:6" x14ac:dyDescent="0.25">
      <c r="A41" s="72" t="s">
        <v>86</v>
      </c>
      <c r="B41" s="74">
        <f>B42</f>
        <v>6820.18</v>
      </c>
      <c r="C41" s="74">
        <f t="shared" ref="C41:F41" si="18">C42</f>
        <v>5485</v>
      </c>
      <c r="D41" s="74">
        <f t="shared" si="18"/>
        <v>4815</v>
      </c>
      <c r="E41" s="74">
        <f t="shared" si="18"/>
        <v>4815</v>
      </c>
      <c r="F41" s="74">
        <f t="shared" si="18"/>
        <v>4815</v>
      </c>
    </row>
    <row r="42" spans="1:6" x14ac:dyDescent="0.25">
      <c r="A42" s="13" t="s">
        <v>111</v>
      </c>
      <c r="B42" s="45">
        <v>6820.18</v>
      </c>
      <c r="C42" s="46">
        <v>5485</v>
      </c>
      <c r="D42" s="46">
        <v>4815</v>
      </c>
      <c r="E42" s="46">
        <v>4815</v>
      </c>
      <c r="F42" s="46">
        <v>4815</v>
      </c>
    </row>
    <row r="43" spans="1:6" ht="25.5" x14ac:dyDescent="0.25">
      <c r="A43" s="11" t="s">
        <v>89</v>
      </c>
      <c r="B43" s="74">
        <f>B44+B45</f>
        <v>96011.35</v>
      </c>
      <c r="C43" s="74">
        <f t="shared" ref="C43" si="19">C44+C45</f>
        <v>84000</v>
      </c>
      <c r="D43" s="74">
        <f t="shared" ref="D43:E43" si="20">D44+D45</f>
        <v>116880</v>
      </c>
      <c r="E43" s="74">
        <f t="shared" si="20"/>
        <v>116880</v>
      </c>
      <c r="F43" s="74">
        <f t="shared" ref="F43" si="21">F44+F45</f>
        <v>116880</v>
      </c>
    </row>
    <row r="44" spans="1:6" ht="25.5" x14ac:dyDescent="0.25">
      <c r="A44" s="15" t="s">
        <v>90</v>
      </c>
      <c r="B44" s="45">
        <v>35136.76</v>
      </c>
      <c r="C44" s="46">
        <v>29800</v>
      </c>
      <c r="D44" s="46">
        <v>45440</v>
      </c>
      <c r="E44" s="46">
        <v>45440</v>
      </c>
      <c r="F44" s="46">
        <v>45440</v>
      </c>
    </row>
    <row r="45" spans="1:6" x14ac:dyDescent="0.25">
      <c r="A45" s="15" t="s">
        <v>112</v>
      </c>
      <c r="B45" s="45">
        <v>60874.59</v>
      </c>
      <c r="C45" s="46">
        <v>54200</v>
      </c>
      <c r="D45" s="46">
        <v>71440</v>
      </c>
      <c r="E45" s="46">
        <v>71440</v>
      </c>
      <c r="F45" s="46">
        <v>71440</v>
      </c>
    </row>
    <row r="46" spans="1:6" x14ac:dyDescent="0.25">
      <c r="A46" s="50" t="s">
        <v>91</v>
      </c>
      <c r="B46" s="74">
        <f>B47+B48</f>
        <v>1034249.88</v>
      </c>
      <c r="C46" s="74">
        <f t="shared" ref="C46" si="22">C47+C48</f>
        <v>1124120</v>
      </c>
      <c r="D46" s="74">
        <f t="shared" ref="D46:E46" si="23">D47+D48</f>
        <v>1422086</v>
      </c>
      <c r="E46" s="74">
        <f t="shared" si="23"/>
        <v>1337478</v>
      </c>
      <c r="F46" s="74">
        <f t="shared" ref="F46" si="24">F47+F48</f>
        <v>1337478</v>
      </c>
    </row>
    <row r="47" spans="1:6" x14ac:dyDescent="0.25">
      <c r="A47" s="13" t="s">
        <v>113</v>
      </c>
      <c r="B47" s="45">
        <v>37558.1</v>
      </c>
      <c r="C47" s="46">
        <v>50120</v>
      </c>
      <c r="D47" s="46">
        <v>83633</v>
      </c>
      <c r="E47" s="46">
        <v>65333</v>
      </c>
      <c r="F47" s="46">
        <v>65333</v>
      </c>
    </row>
    <row r="48" spans="1:6" x14ac:dyDescent="0.25">
      <c r="A48" s="13" t="s">
        <v>92</v>
      </c>
      <c r="B48" s="45">
        <v>996691.78</v>
      </c>
      <c r="C48" s="46">
        <v>1074000</v>
      </c>
      <c r="D48" s="46">
        <v>1338453</v>
      </c>
      <c r="E48" s="46">
        <v>1272145</v>
      </c>
      <c r="F48" s="46">
        <v>1272145</v>
      </c>
    </row>
    <row r="49" spans="1:6" x14ac:dyDescent="0.25">
      <c r="A49" s="50" t="s">
        <v>114</v>
      </c>
      <c r="B49" s="74">
        <f>B50</f>
        <v>1188.25</v>
      </c>
      <c r="C49" s="74">
        <f t="shared" ref="C49:F49" si="25">C50</f>
        <v>250</v>
      </c>
      <c r="D49" s="74">
        <f t="shared" si="25"/>
        <v>180</v>
      </c>
      <c r="E49" s="74">
        <f t="shared" si="25"/>
        <v>180</v>
      </c>
      <c r="F49" s="74">
        <f t="shared" si="25"/>
        <v>180</v>
      </c>
    </row>
    <row r="50" spans="1:6" x14ac:dyDescent="0.25">
      <c r="A50" s="13" t="s">
        <v>115</v>
      </c>
      <c r="B50" s="45">
        <v>1188.25</v>
      </c>
      <c r="C50" s="46">
        <v>250</v>
      </c>
      <c r="D50" s="46">
        <v>180</v>
      </c>
      <c r="E50" s="46">
        <v>180</v>
      </c>
      <c r="F50" s="46">
        <v>180</v>
      </c>
    </row>
    <row r="51" spans="1:6" ht="51" x14ac:dyDescent="0.25">
      <c r="A51" s="50" t="s">
        <v>116</v>
      </c>
      <c r="B51" s="74">
        <f>B52</f>
        <v>0</v>
      </c>
      <c r="C51" s="74">
        <f>C52</f>
        <v>0</v>
      </c>
      <c r="D51" s="74">
        <f>D52</f>
        <v>0</v>
      </c>
      <c r="E51" s="74">
        <f>E52</f>
        <v>0</v>
      </c>
      <c r="F51" s="74">
        <f>F52</f>
        <v>0</v>
      </c>
    </row>
    <row r="52" spans="1:6" ht="38.25" x14ac:dyDescent="0.25">
      <c r="A52" s="15" t="s">
        <v>117</v>
      </c>
      <c r="B52" s="73"/>
      <c r="C52" s="74"/>
      <c r="D52" s="74"/>
      <c r="E52" s="75"/>
      <c r="F52" s="75"/>
    </row>
    <row r="53" spans="1:6" x14ac:dyDescent="0.25">
      <c r="A53" s="15"/>
      <c r="B53" s="73"/>
      <c r="C53" s="74"/>
      <c r="D53" s="74"/>
      <c r="E53" s="75"/>
      <c r="F53" s="75"/>
    </row>
    <row r="55" spans="1:6" x14ac:dyDescent="0.25">
      <c r="A55" t="s">
        <v>141</v>
      </c>
      <c r="C55" t="s">
        <v>146</v>
      </c>
      <c r="F55" t="s">
        <v>149</v>
      </c>
    </row>
    <row r="56" spans="1:6" x14ac:dyDescent="0.25">
      <c r="C56" t="s">
        <v>147</v>
      </c>
      <c r="F56" t="s">
        <v>125</v>
      </c>
    </row>
  </sheetData>
  <mergeCells count="6">
    <mergeCell ref="A3:F3"/>
    <mergeCell ref="A5:F5"/>
    <mergeCell ref="A7:F7"/>
    <mergeCell ref="A35:F35"/>
    <mergeCell ref="A1:K1"/>
    <mergeCell ref="A2:K2"/>
  </mergeCells>
  <pageMargins left="0.7" right="0.7" top="0.75" bottom="0.75" header="0.3" footer="0.3"/>
  <pageSetup paperSize="9" scale="75" orientation="landscape" verticalDpi="0" r:id="rId1"/>
  <rowBreaks count="1" manualBreakCount="1">
    <brk id="34" max="6" man="1"/>
  </rowBreaks>
  <colBreaks count="1" manualBreakCount="1">
    <brk id="7" max="5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Normal="100" workbookViewId="0">
      <selection activeCell="D35" sqref="D34:D35"/>
    </sheetView>
  </sheetViews>
  <sheetFormatPr defaultRowHeight="15" x14ac:dyDescent="0.25"/>
  <cols>
    <col min="1" max="6" width="25.28515625" customWidth="1"/>
  </cols>
  <sheetData>
    <row r="1" spans="1:6" ht="33.75" customHeight="1" x14ac:dyDescent="0.25">
      <c r="A1" s="139" t="s">
        <v>145</v>
      </c>
      <c r="B1" s="139"/>
      <c r="C1" s="139"/>
      <c r="D1" s="139"/>
      <c r="E1" s="139"/>
      <c r="F1" s="139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139" t="s">
        <v>25</v>
      </c>
      <c r="B3" s="139"/>
      <c r="C3" s="139"/>
      <c r="D3" s="139"/>
      <c r="E3" s="139"/>
      <c r="F3" s="139"/>
    </row>
    <row r="4" spans="1:6" ht="18" x14ac:dyDescent="0.25">
      <c r="A4" s="4"/>
      <c r="B4" s="4"/>
      <c r="C4" s="4"/>
      <c r="D4" s="4"/>
      <c r="E4" s="5"/>
      <c r="F4" s="5"/>
    </row>
    <row r="5" spans="1:6" ht="15.75" x14ac:dyDescent="0.25">
      <c r="A5" s="139" t="s">
        <v>78</v>
      </c>
      <c r="B5" s="139"/>
      <c r="C5" s="139"/>
      <c r="D5" s="139"/>
      <c r="E5" s="139"/>
      <c r="F5" s="139"/>
    </row>
    <row r="6" spans="1:6" ht="18" x14ac:dyDescent="0.25">
      <c r="A6" s="4"/>
      <c r="B6" s="4"/>
      <c r="C6" s="4"/>
      <c r="D6" s="4"/>
      <c r="E6" s="5"/>
      <c r="F6" s="5"/>
    </row>
    <row r="7" spans="1:6" ht="25.5" x14ac:dyDescent="0.25">
      <c r="A7" s="17" t="s">
        <v>79</v>
      </c>
      <c r="B7" s="17" t="s">
        <v>126</v>
      </c>
      <c r="C7" s="18" t="s">
        <v>127</v>
      </c>
      <c r="D7" s="18" t="s">
        <v>130</v>
      </c>
      <c r="E7" s="18" t="s">
        <v>77</v>
      </c>
      <c r="F7" s="18" t="s">
        <v>131</v>
      </c>
    </row>
    <row r="8" spans="1:6" x14ac:dyDescent="0.25">
      <c r="A8" s="97" t="s">
        <v>80</v>
      </c>
      <c r="B8" s="108"/>
      <c r="C8" s="109"/>
      <c r="D8" s="109"/>
      <c r="E8" s="109"/>
      <c r="F8" s="109"/>
    </row>
    <row r="9" spans="1:6" ht="25.5" x14ac:dyDescent="0.25">
      <c r="A9" s="11" t="s">
        <v>81</v>
      </c>
      <c r="B9" s="8"/>
      <c r="C9" s="9"/>
      <c r="D9" s="9"/>
      <c r="E9" s="9"/>
      <c r="F9" s="9"/>
    </row>
    <row r="10" spans="1:6" ht="25.5" x14ac:dyDescent="0.25">
      <c r="A10" s="15" t="s">
        <v>82</v>
      </c>
      <c r="B10" s="8"/>
      <c r="C10" s="9"/>
      <c r="D10" s="9"/>
      <c r="E10" s="9"/>
      <c r="F10" s="9"/>
    </row>
    <row r="11" spans="1:6" x14ac:dyDescent="0.25">
      <c r="A11" s="15"/>
      <c r="B11" s="8"/>
      <c r="C11" s="9"/>
      <c r="D11" s="9"/>
      <c r="E11" s="9"/>
      <c r="F11" s="9"/>
    </row>
    <row r="12" spans="1:6" x14ac:dyDescent="0.25">
      <c r="A12" s="97" t="s">
        <v>83</v>
      </c>
      <c r="B12" s="108"/>
      <c r="C12" s="109"/>
      <c r="D12" s="114"/>
      <c r="E12" s="109"/>
      <c r="F12" s="109"/>
    </row>
    <row r="13" spans="1:6" x14ac:dyDescent="0.25">
      <c r="A13" s="22" t="s">
        <v>84</v>
      </c>
      <c r="B13" s="8"/>
      <c r="C13" s="9"/>
      <c r="D13" s="9"/>
      <c r="E13" s="9"/>
      <c r="F13" s="9"/>
    </row>
    <row r="14" spans="1:6" x14ac:dyDescent="0.25">
      <c r="A14" s="13" t="s">
        <v>85</v>
      </c>
      <c r="B14" s="8"/>
      <c r="C14" s="9"/>
      <c r="D14" s="9"/>
      <c r="E14" s="9"/>
      <c r="F14" s="10"/>
    </row>
    <row r="15" spans="1:6" x14ac:dyDescent="0.25">
      <c r="A15" s="22" t="s">
        <v>86</v>
      </c>
      <c r="B15" s="8"/>
      <c r="C15" s="9"/>
      <c r="D15" s="9"/>
      <c r="E15" s="9"/>
      <c r="F15" s="10"/>
    </row>
    <row r="16" spans="1:6" x14ac:dyDescent="0.25">
      <c r="A16" s="13" t="s">
        <v>87</v>
      </c>
      <c r="B16" s="8"/>
      <c r="C16" s="9"/>
      <c r="D16" s="9"/>
      <c r="E16" s="9"/>
      <c r="F16" s="10"/>
    </row>
    <row r="18" spans="1:6" x14ac:dyDescent="0.25">
      <c r="A18" t="s">
        <v>141</v>
      </c>
      <c r="C18" t="s">
        <v>146</v>
      </c>
      <c r="F18" t="s">
        <v>149</v>
      </c>
    </row>
    <row r="19" spans="1:6" x14ac:dyDescent="0.25">
      <c r="C19" t="s">
        <v>147</v>
      </c>
      <c r="F19" t="s">
        <v>125</v>
      </c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SAŽETAK</vt:lpstr>
      <vt:lpstr> Račun prihoda i rashoda</vt:lpstr>
      <vt:lpstr>Rashodi prema funkcijskoj kl</vt:lpstr>
      <vt:lpstr>Račun financiranja</vt:lpstr>
      <vt:lpstr>POSEBNI DIO</vt:lpstr>
      <vt:lpstr>Prihodi i rashodi po izvorima</vt:lpstr>
      <vt:lpstr>Račun financiranja po izvorima</vt:lpstr>
      <vt:lpstr>' Račun prihoda i rashoda'!Podrucje_ispisa</vt:lpstr>
      <vt:lpstr>'Prihodi i rashodi po izvorima'!Podrucje_ispisa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OS Belica Knjigovods</cp:lastModifiedBy>
  <cp:lastPrinted>2024-12-17T12:17:53Z</cp:lastPrinted>
  <dcterms:created xsi:type="dcterms:W3CDTF">2022-08-12T12:51:27Z</dcterms:created>
  <dcterms:modified xsi:type="dcterms:W3CDTF">2024-12-18T08:12:41Z</dcterms:modified>
</cp:coreProperties>
</file>