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SAŽETAK" sheetId="1" r:id="rId1"/>
    <sheet name=" Račun prihoda i rashoda" sheetId="3" r:id="rId2"/>
    <sheet name="POSEBNI DIO" sheetId="7" r:id="rId3"/>
    <sheet name="Rashodi prema funkcijskoj klasi" sheetId="2" r:id="rId4"/>
    <sheet name="Račun financiranja" sheetId="8" r:id="rId5"/>
    <sheet name="Prihodi i rashodi po izvorima" sheetId="9" r:id="rId6"/>
    <sheet name="Račun financiranja po izvorima" sheetId="10" r:id="rId7"/>
    <sheet name="List1" sheetId="11" r:id="rId8"/>
  </sheets>
  <definedNames>
    <definedName name="_xlnm.Print_Area" localSheetId="5">'Prihodi i rashodi po izvorima'!$A$1:$G$56</definedName>
    <definedName name="_xlnm.Print_Area" localSheetId="6">'Račun financiranja po izvorima'!$A$1:$I$20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9" i="7" l="1"/>
  <c r="F448" i="7"/>
  <c r="I90" i="3"/>
  <c r="F363" i="7"/>
  <c r="F225" i="7"/>
  <c r="G131" i="3"/>
  <c r="E12" i="3"/>
  <c r="E41" i="3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D26" i="9"/>
  <c r="C26" i="9"/>
  <c r="C25" i="9" s="1"/>
  <c r="B26" i="9"/>
  <c r="D25" i="9"/>
  <c r="B25" i="9"/>
  <c r="E55" i="7"/>
  <c r="E63" i="7" s="1"/>
  <c r="E25" i="9" l="1"/>
  <c r="F26" i="9"/>
  <c r="F25" i="9"/>
  <c r="E26" i="9"/>
  <c r="G448" i="7"/>
  <c r="H150" i="3" l="1"/>
  <c r="I135" i="3"/>
  <c r="H135" i="3"/>
  <c r="H134" i="3" l="1"/>
  <c r="F443" i="7"/>
  <c r="F441" i="7"/>
  <c r="F404" i="7"/>
  <c r="F333" i="7"/>
  <c r="E333" i="7"/>
  <c r="F381" i="7"/>
  <c r="F329" i="7"/>
  <c r="F328" i="7" s="1"/>
  <c r="F146" i="7"/>
  <c r="G139" i="3"/>
  <c r="E139" i="3"/>
  <c r="J31" i="1"/>
  <c r="I31" i="1"/>
  <c r="J17" i="1"/>
  <c r="J16" i="1"/>
  <c r="J13" i="1"/>
  <c r="I17" i="1"/>
  <c r="I16" i="1"/>
  <c r="I13" i="1"/>
  <c r="G328" i="7" l="1"/>
  <c r="F41" i="1"/>
  <c r="G38" i="1" s="1"/>
  <c r="G41" i="1" s="1"/>
  <c r="H38" i="1" s="1"/>
  <c r="H41" i="1" s="1"/>
  <c r="I38" i="1" s="1"/>
  <c r="I41" i="1" s="1"/>
  <c r="J38" i="1" s="1"/>
  <c r="J41" i="1" s="1"/>
  <c r="J25" i="1"/>
  <c r="I25" i="1"/>
  <c r="H25" i="1"/>
  <c r="G25" i="1"/>
  <c r="F25" i="1"/>
  <c r="H15" i="1"/>
  <c r="G15" i="1"/>
  <c r="F15" i="1"/>
  <c r="H12" i="1"/>
  <c r="G12" i="1"/>
  <c r="F12" i="1"/>
  <c r="J12" i="1" s="1"/>
  <c r="J15" i="1" l="1"/>
  <c r="I15" i="1"/>
  <c r="G18" i="1"/>
  <c r="I12" i="1"/>
  <c r="F18" i="1"/>
  <c r="H18" i="1"/>
  <c r="H26" i="1" s="1"/>
  <c r="F51" i="9"/>
  <c r="F49" i="9"/>
  <c r="F48" i="9"/>
  <c r="F46" i="9"/>
  <c r="F45" i="9"/>
  <c r="F43" i="9"/>
  <c r="F41" i="9"/>
  <c r="E51" i="9"/>
  <c r="E49" i="9"/>
  <c r="E48" i="9"/>
  <c r="E46" i="9"/>
  <c r="E45" i="9"/>
  <c r="E43" i="9"/>
  <c r="E41" i="9"/>
  <c r="F22" i="9"/>
  <c r="F20" i="9"/>
  <c r="F19" i="9"/>
  <c r="F17" i="9"/>
  <c r="F16" i="9"/>
  <c r="F14" i="9"/>
  <c r="F12" i="9"/>
  <c r="E22" i="9"/>
  <c r="E20" i="9"/>
  <c r="E19" i="9"/>
  <c r="E17" i="9"/>
  <c r="E16" i="9"/>
  <c r="E14" i="9"/>
  <c r="E12" i="9"/>
  <c r="C52" i="9"/>
  <c r="C50" i="9"/>
  <c r="C47" i="9"/>
  <c r="C44" i="9"/>
  <c r="C42" i="9"/>
  <c r="C40" i="9"/>
  <c r="C23" i="9"/>
  <c r="C21" i="9"/>
  <c r="C18" i="9"/>
  <c r="C15" i="9"/>
  <c r="C13" i="9"/>
  <c r="C11" i="9"/>
  <c r="E131" i="3"/>
  <c r="C39" i="9" l="1"/>
  <c r="C10" i="9"/>
  <c r="J18" i="1"/>
  <c r="I18" i="1"/>
  <c r="H32" i="1"/>
  <c r="G26" i="1"/>
  <c r="G32" i="1" s="1"/>
  <c r="G33" i="1" s="1"/>
  <c r="F26" i="1"/>
  <c r="F32" i="1" s="1"/>
  <c r="F33" i="1" s="1"/>
  <c r="D52" i="9"/>
  <c r="B52" i="9"/>
  <c r="D50" i="9"/>
  <c r="E50" i="9" s="1"/>
  <c r="B50" i="9"/>
  <c r="F50" i="9" s="1"/>
  <c r="D47" i="9"/>
  <c r="E47" i="9" s="1"/>
  <c r="B47" i="9"/>
  <c r="D44" i="9"/>
  <c r="E44" i="9" s="1"/>
  <c r="B44" i="9"/>
  <c r="D42" i="9"/>
  <c r="E42" i="9" s="1"/>
  <c r="B42" i="9"/>
  <c r="D40" i="9"/>
  <c r="E40" i="9" s="1"/>
  <c r="B40" i="9"/>
  <c r="D23" i="9"/>
  <c r="B23" i="9"/>
  <c r="D21" i="9"/>
  <c r="E21" i="9" s="1"/>
  <c r="B21" i="9"/>
  <c r="D18" i="9"/>
  <c r="E18" i="9" s="1"/>
  <c r="B18" i="9"/>
  <c r="D15" i="9"/>
  <c r="E15" i="9" s="1"/>
  <c r="B15" i="9"/>
  <c r="D13" i="9"/>
  <c r="E13" i="9" s="1"/>
  <c r="B13" i="9"/>
  <c r="D11" i="9"/>
  <c r="B11" i="9"/>
  <c r="D39" i="9" l="1"/>
  <c r="E39" i="9" s="1"/>
  <c r="F40" i="9"/>
  <c r="F47" i="9"/>
  <c r="F44" i="9"/>
  <c r="F42" i="9"/>
  <c r="D10" i="9"/>
  <c r="E10" i="9" s="1"/>
  <c r="E11" i="9"/>
  <c r="J26" i="1"/>
  <c r="F13" i="9"/>
  <c r="F15" i="9"/>
  <c r="F18" i="9"/>
  <c r="F21" i="9"/>
  <c r="I26" i="1"/>
  <c r="H33" i="1"/>
  <c r="J32" i="1"/>
  <c r="I32" i="1"/>
  <c r="B39" i="9"/>
  <c r="B10" i="9"/>
  <c r="F10" i="9" s="1"/>
  <c r="F11" i="9"/>
  <c r="I67" i="3"/>
  <c r="I102" i="3"/>
  <c r="F418" i="7"/>
  <c r="F39" i="9" l="1"/>
  <c r="E24" i="3"/>
  <c r="E83" i="3" l="1"/>
  <c r="I151" i="3" l="1"/>
  <c r="H151" i="3"/>
  <c r="I133" i="3"/>
  <c r="I127" i="3"/>
  <c r="H136" i="3"/>
  <c r="I122" i="3"/>
  <c r="H122" i="3"/>
  <c r="I105" i="3"/>
  <c r="G12" i="3"/>
  <c r="H54" i="3"/>
  <c r="H53" i="3"/>
  <c r="H52" i="3"/>
  <c r="H51" i="3"/>
  <c r="H50" i="3"/>
  <c r="H49" i="3"/>
  <c r="H48" i="3"/>
  <c r="I20" i="3"/>
  <c r="I14" i="3"/>
  <c r="I13" i="3"/>
  <c r="H26" i="3"/>
  <c r="E259" i="7"/>
  <c r="F119" i="7"/>
  <c r="F117" i="7"/>
  <c r="F113" i="7"/>
  <c r="B11" i="2"/>
  <c r="F13" i="2"/>
  <c r="F12" i="2"/>
  <c r="F14" i="2"/>
  <c r="E13" i="2"/>
  <c r="E12" i="2"/>
  <c r="D11" i="2"/>
  <c r="D10" i="2" s="1"/>
  <c r="E111" i="7" l="1"/>
  <c r="E123" i="7" s="1"/>
  <c r="F11" i="2"/>
  <c r="F112" i="7"/>
  <c r="I53" i="3"/>
  <c r="I52" i="3"/>
  <c r="I51" i="3"/>
  <c r="I50" i="3"/>
  <c r="I49" i="3"/>
  <c r="I48" i="3"/>
  <c r="G112" i="7" l="1"/>
  <c r="F111" i="7"/>
  <c r="F123" i="7" s="1"/>
  <c r="F10" i="2"/>
  <c r="C11" i="2"/>
  <c r="B10" i="2"/>
  <c r="G111" i="7" l="1"/>
  <c r="C10" i="2"/>
  <c r="E11" i="2"/>
  <c r="E10" i="2" s="1"/>
  <c r="G123" i="7"/>
  <c r="I152" i="3"/>
  <c r="I128" i="3"/>
  <c r="I123" i="3"/>
  <c r="I117" i="3"/>
  <c r="I116" i="3"/>
  <c r="I115" i="3"/>
  <c r="I114" i="3"/>
  <c r="I113" i="3"/>
  <c r="I112" i="3"/>
  <c r="I111" i="3"/>
  <c r="I76" i="3"/>
  <c r="I75" i="3"/>
  <c r="I74" i="3"/>
  <c r="I73" i="3"/>
  <c r="I72" i="3"/>
  <c r="I45" i="3"/>
  <c r="I44" i="3"/>
  <c r="I39" i="3"/>
  <c r="I38" i="3"/>
  <c r="I30" i="3"/>
  <c r="I26" i="3"/>
  <c r="I22" i="3"/>
  <c r="I21" i="3"/>
  <c r="I149" i="3"/>
  <c r="I147" i="3"/>
  <c r="I142" i="3"/>
  <c r="I126" i="3"/>
  <c r="I121" i="3"/>
  <c r="I120" i="3"/>
  <c r="I110" i="3"/>
  <c r="I108" i="3"/>
  <c r="I107" i="3"/>
  <c r="I106" i="3"/>
  <c r="I100" i="3"/>
  <c r="I99" i="3"/>
  <c r="I98" i="3"/>
  <c r="I97" i="3"/>
  <c r="I96" i="3"/>
  <c r="I95" i="3"/>
  <c r="I94" i="3"/>
  <c r="I93" i="3"/>
  <c r="I92" i="3"/>
  <c r="I88" i="3"/>
  <c r="I87" i="3"/>
  <c r="I86" i="3"/>
  <c r="I85" i="3"/>
  <c r="I84" i="3"/>
  <c r="I82" i="3"/>
  <c r="I81" i="3"/>
  <c r="I80" i="3"/>
  <c r="I79" i="3"/>
  <c r="I70" i="3"/>
  <c r="I65" i="3"/>
  <c r="I64" i="3"/>
  <c r="I63" i="3"/>
  <c r="I42" i="3"/>
  <c r="I36" i="3"/>
  <c r="I34" i="3"/>
  <c r="I33" i="3"/>
  <c r="I29" i="3"/>
  <c r="I25" i="3"/>
  <c r="I19" i="3"/>
  <c r="I17" i="3"/>
  <c r="I16" i="3"/>
  <c r="I31" i="3"/>
  <c r="H152" i="3"/>
  <c r="H128" i="3"/>
  <c r="H123" i="3"/>
  <c r="H117" i="3"/>
  <c r="H116" i="3"/>
  <c r="H115" i="3"/>
  <c r="H114" i="3"/>
  <c r="H113" i="3"/>
  <c r="H112" i="3"/>
  <c r="H111" i="3"/>
  <c r="H76" i="3"/>
  <c r="H75" i="3"/>
  <c r="H74" i="3"/>
  <c r="H73" i="3"/>
  <c r="H72" i="3"/>
  <c r="H45" i="3"/>
  <c r="H44" i="3"/>
  <c r="H39" i="3"/>
  <c r="H38" i="3"/>
  <c r="H30" i="3"/>
  <c r="H22" i="3"/>
  <c r="H21" i="3"/>
  <c r="F446" i="7" l="1"/>
  <c r="E446" i="7"/>
  <c r="F400" i="7"/>
  <c r="E130" i="3"/>
  <c r="E47" i="3"/>
  <c r="E46" i="3" s="1"/>
  <c r="F47" i="3"/>
  <c r="F46" i="3" s="1"/>
  <c r="G47" i="3"/>
  <c r="F445" i="7" l="1"/>
  <c r="F399" i="7"/>
  <c r="E445" i="7"/>
  <c r="H47" i="3"/>
  <c r="G130" i="3"/>
  <c r="I131" i="3"/>
  <c r="G46" i="3"/>
  <c r="H46" i="3" s="1"/>
  <c r="I47" i="3"/>
  <c r="G399" i="7" l="1"/>
  <c r="I130" i="3"/>
  <c r="H130" i="3"/>
  <c r="I46" i="3"/>
  <c r="I12" i="3"/>
  <c r="E392" i="7"/>
  <c r="E391" i="7" s="1"/>
  <c r="E342" i="7"/>
  <c r="E335" i="7"/>
  <c r="E332" i="7" s="1"/>
  <c r="E331" i="7" s="1"/>
  <c r="E254" i="7"/>
  <c r="E253" i="7" s="1"/>
  <c r="E183" i="7"/>
  <c r="E176" i="7"/>
  <c r="E175" i="7" s="1"/>
  <c r="E174" i="7" s="1"/>
  <c r="F137" i="3" l="1"/>
  <c r="E416" i="7"/>
  <c r="E402" i="7"/>
  <c r="E452" i="7"/>
  <c r="F461" i="7"/>
  <c r="F454" i="7"/>
  <c r="E280" i="7" l="1"/>
  <c r="E464" i="7"/>
  <c r="E345" i="7"/>
  <c r="E262" i="7"/>
  <c r="E186" i="7"/>
  <c r="F60" i="3"/>
  <c r="F154" i="3" s="1"/>
  <c r="F55" i="3"/>
  <c r="F453" i="7"/>
  <c r="G453" i="7" s="1"/>
  <c r="F10" i="3"/>
  <c r="E129" i="7"/>
  <c r="F271" i="7"/>
  <c r="F264" i="7"/>
  <c r="F254" i="7"/>
  <c r="F253" i="7" s="1"/>
  <c r="F245" i="7"/>
  <c r="F243" i="7"/>
  <c r="F233" i="7"/>
  <c r="F220" i="7"/>
  <c r="E504" i="7" l="1"/>
  <c r="E258" i="7"/>
  <c r="E218" i="7" s="1"/>
  <c r="E274" i="7" s="1"/>
  <c r="E212" i="7"/>
  <c r="F452" i="7"/>
  <c r="G452" i="7" s="1"/>
  <c r="F263" i="7"/>
  <c r="F219" i="7"/>
  <c r="F262" i="7" l="1"/>
  <c r="G263" i="7"/>
  <c r="G219" i="7"/>
  <c r="F423" i="7"/>
  <c r="F431" i="7"/>
  <c r="F466" i="7"/>
  <c r="F470" i="7"/>
  <c r="F472" i="7"/>
  <c r="F477" i="7"/>
  <c r="F485" i="7"/>
  <c r="F495" i="7"/>
  <c r="F413" i="7"/>
  <c r="F406" i="7"/>
  <c r="F396" i="7"/>
  <c r="F392" i="7"/>
  <c r="F383" i="7"/>
  <c r="F371" i="7"/>
  <c r="F358" i="7"/>
  <c r="F353" i="7"/>
  <c r="F351" i="7"/>
  <c r="F347" i="7"/>
  <c r="F403" i="7" l="1"/>
  <c r="F417" i="7"/>
  <c r="F416" i="7" s="1"/>
  <c r="F258" i="7"/>
  <c r="F218" i="7" s="1"/>
  <c r="F274" i="7" s="1"/>
  <c r="G262" i="7"/>
  <c r="F391" i="7"/>
  <c r="F395" i="7"/>
  <c r="F357" i="7"/>
  <c r="F476" i="7"/>
  <c r="F465" i="7"/>
  <c r="G465" i="7" s="1"/>
  <c r="F346" i="7"/>
  <c r="E35" i="3"/>
  <c r="E32" i="3"/>
  <c r="E28" i="3"/>
  <c r="E27" i="3" s="1"/>
  <c r="E18" i="3"/>
  <c r="E15" i="3"/>
  <c r="E141" i="3"/>
  <c r="E148" i="3"/>
  <c r="E125" i="3"/>
  <c r="E119" i="3"/>
  <c r="E103" i="3"/>
  <c r="E101" i="3"/>
  <c r="E91" i="3"/>
  <c r="E78" i="3"/>
  <c r="E68" i="3"/>
  <c r="E66" i="3"/>
  <c r="E62" i="3"/>
  <c r="E138" i="3" l="1"/>
  <c r="G218" i="7"/>
  <c r="F345" i="7"/>
  <c r="G346" i="7"/>
  <c r="G417" i="7"/>
  <c r="G274" i="7"/>
  <c r="G476" i="7"/>
  <c r="G357" i="7"/>
  <c r="G395" i="7"/>
  <c r="E11" i="3"/>
  <c r="F464" i="7"/>
  <c r="G464" i="7" l="1"/>
  <c r="G416" i="7"/>
  <c r="G345" i="7"/>
  <c r="G83" i="3"/>
  <c r="G91" i="3"/>
  <c r="G101" i="3"/>
  <c r="G103" i="3"/>
  <c r="G119" i="3"/>
  <c r="G125" i="3"/>
  <c r="G141" i="3"/>
  <c r="G148" i="3"/>
  <c r="G138" i="3" l="1"/>
  <c r="I141" i="3"/>
  <c r="I101" i="3"/>
  <c r="I119" i="3"/>
  <c r="I83" i="3"/>
  <c r="I148" i="3"/>
  <c r="I125" i="3"/>
  <c r="I103" i="3"/>
  <c r="I91" i="3"/>
  <c r="G24" i="3"/>
  <c r="E23" i="3"/>
  <c r="G68" i="3"/>
  <c r="I68" i="3" l="1"/>
  <c r="G23" i="3"/>
  <c r="I24" i="3"/>
  <c r="I23" i="3" l="1"/>
  <c r="H23" i="3"/>
  <c r="F164" i="7"/>
  <c r="F99" i="7"/>
  <c r="F95" i="7"/>
  <c r="F93" i="7"/>
  <c r="F89" i="7"/>
  <c r="F288" i="7"/>
  <c r="F194" i="7"/>
  <c r="F137" i="7"/>
  <c r="F77" i="7"/>
  <c r="F34" i="7"/>
  <c r="F98" i="7" l="1"/>
  <c r="E87" i="7"/>
  <c r="F88" i="7"/>
  <c r="G41" i="3"/>
  <c r="E40" i="3"/>
  <c r="G18" i="3"/>
  <c r="G15" i="3"/>
  <c r="G28" i="3"/>
  <c r="G35" i="3"/>
  <c r="G32" i="3"/>
  <c r="I32" i="3" l="1"/>
  <c r="G27" i="3"/>
  <c r="I28" i="3"/>
  <c r="I18" i="3"/>
  <c r="G40" i="3"/>
  <c r="I41" i="3"/>
  <c r="I35" i="3"/>
  <c r="I15" i="3"/>
  <c r="F87" i="7"/>
  <c r="G88" i="7"/>
  <c r="G98" i="7"/>
  <c r="G11" i="3"/>
  <c r="E31" i="3"/>
  <c r="E10" i="3" s="1"/>
  <c r="G31" i="3"/>
  <c r="H31" i="3" s="1"/>
  <c r="G66" i="3"/>
  <c r="G62" i="3"/>
  <c r="G124" i="3"/>
  <c r="E124" i="3"/>
  <c r="G118" i="3"/>
  <c r="E118" i="3"/>
  <c r="G10" i="3" l="1"/>
  <c r="I62" i="3"/>
  <c r="I11" i="3"/>
  <c r="H11" i="3"/>
  <c r="H27" i="3"/>
  <c r="I27" i="3"/>
  <c r="I118" i="3"/>
  <c r="H118" i="3"/>
  <c r="I124" i="3"/>
  <c r="H124" i="3"/>
  <c r="I66" i="3"/>
  <c r="G87" i="7"/>
  <c r="I40" i="3"/>
  <c r="H40" i="3"/>
  <c r="E55" i="3"/>
  <c r="G55" i="3"/>
  <c r="G61" i="3"/>
  <c r="E61" i="3"/>
  <c r="E137" i="3"/>
  <c r="G78" i="3"/>
  <c r="I78" i="3" l="1"/>
  <c r="I61" i="3"/>
  <c r="H61" i="3"/>
  <c r="I55" i="3"/>
  <c r="H55" i="3"/>
  <c r="H10" i="3"/>
  <c r="I10" i="3"/>
  <c r="E77" i="3"/>
  <c r="G77" i="3"/>
  <c r="F342" i="7"/>
  <c r="F335" i="7"/>
  <c r="F325" i="7"/>
  <c r="F316" i="7"/>
  <c r="F305" i="7"/>
  <c r="F297" i="7"/>
  <c r="F292" i="7"/>
  <c r="F286" i="7"/>
  <c r="F282" i="7"/>
  <c r="F203" i="7"/>
  <c r="F198" i="7"/>
  <c r="F192" i="7"/>
  <c r="F188" i="7"/>
  <c r="F183" i="7"/>
  <c r="F176" i="7"/>
  <c r="F175" i="7" s="1"/>
  <c r="F174" i="7" s="1"/>
  <c r="F166" i="7"/>
  <c r="F154" i="7"/>
  <c r="F141" i="7"/>
  <c r="F135" i="7"/>
  <c r="F131" i="7"/>
  <c r="F81" i="7"/>
  <c r="F75" i="7"/>
  <c r="F71" i="7"/>
  <c r="F45" i="7"/>
  <c r="F36" i="7"/>
  <c r="F24" i="7"/>
  <c r="F16" i="7"/>
  <c r="F11" i="7"/>
  <c r="F332" i="7" l="1"/>
  <c r="F331" i="7" s="1"/>
  <c r="E60" i="3"/>
  <c r="E154" i="3" s="1"/>
  <c r="E69" i="7"/>
  <c r="E105" i="7" s="1"/>
  <c r="F80" i="7"/>
  <c r="F324" i="7"/>
  <c r="F44" i="7"/>
  <c r="G60" i="3"/>
  <c r="H77" i="3"/>
  <c r="I77" i="3"/>
  <c r="F197" i="7"/>
  <c r="F291" i="7"/>
  <c r="F187" i="7"/>
  <c r="F140" i="7"/>
  <c r="F70" i="7"/>
  <c r="F10" i="7"/>
  <c r="F9" i="7" s="1"/>
  <c r="F49" i="7" s="1"/>
  <c r="E9" i="7"/>
  <c r="E49" i="7" s="1"/>
  <c r="E506" i="7" l="1"/>
  <c r="G324" i="7"/>
  <c r="G70" i="7"/>
  <c r="I60" i="3"/>
  <c r="H60" i="3"/>
  <c r="G10" i="7"/>
  <c r="F130" i="7"/>
  <c r="F129" i="7" s="1"/>
  <c r="G140" i="7"/>
  <c r="G187" i="7"/>
  <c r="F281" i="7"/>
  <c r="F280" i="7" s="1"/>
  <c r="G291" i="7"/>
  <c r="G197" i="7"/>
  <c r="G44" i="7"/>
  <c r="G80" i="7"/>
  <c r="F186" i="7"/>
  <c r="F69" i="7"/>
  <c r="G129" i="7" l="1"/>
  <c r="G280" i="7"/>
  <c r="G186" i="7"/>
  <c r="G281" i="7"/>
  <c r="G137" i="3"/>
  <c r="I138" i="3"/>
  <c r="H138" i="3"/>
  <c r="F105" i="7"/>
  <c r="G69" i="7"/>
  <c r="G9" i="7"/>
  <c r="G130" i="7"/>
  <c r="F212" i="7"/>
  <c r="G49" i="7" l="1"/>
  <c r="G105" i="7"/>
  <c r="G212" i="7"/>
  <c r="G154" i="3"/>
  <c r="I137" i="3"/>
  <c r="H137" i="3"/>
  <c r="H154" i="3" l="1"/>
  <c r="I154" i="3"/>
  <c r="F402" i="7"/>
  <c r="F504" i="7" s="1"/>
  <c r="G403" i="7"/>
  <c r="G402" i="7" l="1"/>
  <c r="G504" i="7"/>
  <c r="F57" i="7"/>
  <c r="F56" i="7" s="1"/>
  <c r="G56" i="7" l="1"/>
  <c r="F55" i="7"/>
  <c r="F63" i="7" l="1"/>
  <c r="F506" i="7" s="1"/>
  <c r="G506" i="7" s="1"/>
  <c r="G55" i="7"/>
  <c r="G63" i="7" s="1"/>
</calcChain>
</file>

<file path=xl/sharedStrings.xml><?xml version="1.0" encoding="utf-8"?>
<sst xmlns="http://schemas.openxmlformats.org/spreadsheetml/2006/main" count="900" uniqueCount="234">
  <si>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</si>
  <si>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</si>
  <si>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</si>
  <si>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</si>
  <si>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</si>
  <si>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</si>
  <si>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</si>
  <si>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</si>
  <si>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</si>
  <si>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</si>
  <si>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</si>
  <si>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</si>
  <si>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</si>
  <si>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</si>
  <si>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</si>
  <si>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</si>
  <si>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</si>
  <si>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</si>
  <si>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</si>
  <si>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</si>
  <si>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</si>
  <si>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</si>
  <si>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</si>
  <si>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</si>
  <si>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</si>
  <si>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</si>
  <si>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</si>
  <si>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</si>
  <si>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</si>
  <si>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</si>
  <si>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Plaće (bruto)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</si>
  <si>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</si>
  <si>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</si>
  <si>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</si>
  <si>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</si>
  <si>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</si>
  <si>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</si>
  <si>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</si>
  <si>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</si>
  <si>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</si>
  <si>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>Postrojenja i oprema</t>
  </si>
  <si>
    <t>Knjige, umjetnička djela i ostale izložbene vrijednosti</t>
  </si>
  <si>
    <t>Plaće za redovan rad</t>
  </si>
  <si>
    <t>Plaće za prekovremeni rad</t>
  </si>
  <si>
    <t>Plaće za posebne uvjete rada</t>
  </si>
  <si>
    <t>Ostali rashodi za zapslene</t>
  </si>
  <si>
    <t>Ostali rashodi za zaposlene</t>
  </si>
  <si>
    <t>Doprinos za mirovinsko osiguranje</t>
  </si>
  <si>
    <t>Dobrinos za obvezno zdravstveno osiguranje</t>
  </si>
  <si>
    <t>Službena putovanja</t>
  </si>
  <si>
    <t>Naknade za prijevoz, ra rad na terenu i odvojeni život</t>
  </si>
  <si>
    <t>Stručno usavršavanje zaposlenika</t>
  </si>
  <si>
    <t>Ostale naknade troškova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</si>
  <si>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</si>
  <si>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</si>
  <si>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</si>
  <si>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</si>
  <si>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</si>
  <si>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 upotrebu</t>
  </si>
  <si>
    <t>Službena , radna i zaštitna odjeća i obuća</t>
  </si>
  <si>
    <t>Usluge telofona, pošte i prijevoza</t>
  </si>
  <si>
    <t>Usluge tekućeg i investicijskog održavanja</t>
  </si>
  <si>
    <t>Usluge promidžbe i informiranja</t>
  </si>
  <si>
    <t>Komunalne usluge</t>
  </si>
  <si>
    <t>Zakupnine i najamnine</t>
  </si>
  <si>
    <t>Zadravstvene i veterinarske usluge</t>
  </si>
  <si>
    <t>Intelektualne i osobne usluge</t>
  </si>
  <si>
    <t>Računalne usluge</t>
  </si>
  <si>
    <t>Ostale usluge</t>
  </si>
  <si>
    <t>Naknada troškova osobama izvan radnog odnosa</t>
  </si>
  <si>
    <t>Ostali nespomenuti rashodi psolovanja</t>
  </si>
  <si>
    <t>Naknade za rad predstavničkih i izvršnih tijela, povjerenstava i slično</t>
  </si>
  <si>
    <t>Premije osiguranja</t>
  </si>
  <si>
    <t>Reprezenatacije</t>
  </si>
  <si>
    <t>Članarine i norme</t>
  </si>
  <si>
    <t>Pristojbe i naknade</t>
  </si>
  <si>
    <t>Troškovi sudskih postupaka</t>
  </si>
  <si>
    <t>Bankarske usluge i usluge platnog prometa</t>
  </si>
  <si>
    <t>Zatezne kamate</t>
  </si>
  <si>
    <t>Naknade građanima i kućanstvima u novcu</t>
  </si>
  <si>
    <t>Naknade građanima i kućanstvima u naravi</t>
  </si>
  <si>
    <t>Uredska oprema i namještaj</t>
  </si>
  <si>
    <t>Komunikacijska oprema</t>
  </si>
  <si>
    <t>Oprema za održavanje i zaštitu</t>
  </si>
  <si>
    <t>Instrumenti uređaji i strojevi</t>
  </si>
  <si>
    <t>Sportska i glazbena oprema</t>
  </si>
  <si>
    <t>Uređaji, strojevi i oprema za ostale namjene</t>
  </si>
  <si>
    <t>Knjige</t>
  </si>
  <si>
    <t>UKUPNO:</t>
  </si>
  <si>
    <t>Pomoći EU</t>
  </si>
  <si>
    <t>Nakn.trošk.osobama izvan radnog odnosa</t>
  </si>
  <si>
    <t>UKUPNO RASHODI</t>
  </si>
  <si>
    <t>Pomoći proračnskim korisnicma iz proračuna koji im nije nadležan</t>
  </si>
  <si>
    <t>Tekuće pomoći proraračnskim korisnicima iz proraučuna koji im nije nadležan</t>
  </si>
  <si>
    <t>Kapitalne pomoći proračunskim korisnicma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</si>
  <si>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</si>
  <si>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</si>
  <si>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</si>
  <si>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Prihodi po posebnim propisima</t>
  </si>
  <si>
    <t>Ostali nespomenuri prihodi</t>
  </si>
  <si>
    <t>Prihodi od upravnih i administrativnih 
pristojbi, pristojbi po posebnim propisima i naknada</t>
  </si>
  <si>
    <t>Prihodi od prodaje proizvoda i robe te pruženih usluga i prihoda od donacija</t>
  </si>
  <si>
    <t>Prihodi odr prodaje proizvoda i roba te pruženh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</si>
  <si>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</si>
  <si>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</si>
  <si>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</si>
  <si>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</si>
  <si>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</si>
  <si>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</si>
  <si>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</si>
  <si>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</si>
  <si>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neifnancijske imovine</t>
  </si>
  <si>
    <t>UKUPNO PRIHODI</t>
  </si>
  <si>
    <t>PROGRAM 1013</t>
  </si>
  <si>
    <t>NAZIV PROGRAMA: ŠKOLSTVO</t>
  </si>
  <si>
    <t>Izvor financiranja 11</t>
  </si>
  <si>
    <t>Izvor financiranja 52</t>
  </si>
  <si>
    <t>Izvor financiranja 61</t>
  </si>
  <si>
    <t>Donacije</t>
  </si>
  <si>
    <t>Izvor financiranja 51</t>
  </si>
  <si>
    <t>Izvor financiranja 43</t>
  </si>
  <si>
    <t>Izvor financiranja 31</t>
  </si>
  <si>
    <t>Doprinos za zapošljavanje</t>
  </si>
  <si>
    <t>Prihodi od imovine</t>
  </si>
  <si>
    <t>Prihodi od financijske imovine</t>
  </si>
  <si>
    <t>Kamate na oročena sredstva i depozite po viđenju</t>
  </si>
  <si>
    <t>Antun Žulić</t>
  </si>
  <si>
    <t>Izvor financiranja 044</t>
  </si>
  <si>
    <t>Decentralizirana sredstva</t>
  </si>
  <si>
    <t>Rezultat poslovanja</t>
  </si>
  <si>
    <t>RAZLIKA VIŠAK / MANJAK</t>
  </si>
  <si>
    <t>NAZIV AKTIVNOSTI:  Projekt Škole jednakih mogućnosti</t>
  </si>
  <si>
    <t>Aktivnost 1001T100117</t>
  </si>
  <si>
    <t>Aktivnost 1013A1001301</t>
  </si>
  <si>
    <t>Aktivnost 1013A101314</t>
  </si>
  <si>
    <t>Aktivnost A1013A101314</t>
  </si>
  <si>
    <t>NAZIV PROGRAMA: PROJEKT Erasmus+</t>
  </si>
  <si>
    <t>NAZIV PROGRAMA: PRODUŽENI BORAVAK</t>
  </si>
  <si>
    <t>NAZIV AKTIVNOSTI: Ostali izdaci za osnovne škole</t>
  </si>
  <si>
    <t>SVEUKUPNO RASHODI:</t>
  </si>
  <si>
    <t>Pomoći od međunarodnih organizacija te institucija i tijela EU</t>
  </si>
  <si>
    <t>Tekuće pomoći od institucija i tijela EU</t>
  </si>
  <si>
    <t>Negativne tečajne razlike</t>
  </si>
  <si>
    <t>Donacije i ostali rashodi</t>
  </si>
  <si>
    <t>Tekuće donacije u naravi</t>
  </si>
  <si>
    <t>RASHODI PREMA FUNKCIJSKOJ KLASIFIKACIJI</t>
  </si>
  <si>
    <t>BROJČANA OZNAKA I NAZIV</t>
  </si>
  <si>
    <t>UKUPNI RASHODI</t>
  </si>
  <si>
    <t>09 Obrazovanje</t>
  </si>
  <si>
    <t>0912 Osnovno obrazovanje</t>
  </si>
  <si>
    <t>096 Dodatne usluge u obrazovanju</t>
  </si>
  <si>
    <t>098 Usluge obrazovanja koje nisu drugdje
svrstane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</si>
  <si>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</si>
  <si>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</si>
  <si>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</si>
  <si>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</si>
  <si>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</si>
  <si>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</si>
  <si>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</si>
  <si>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Marijana Marčec</t>
  </si>
  <si>
    <t>Kapitalne pomoći od institucija i tijela EU</t>
  </si>
  <si>
    <t>Aktivnost 1013A1001343</t>
  </si>
  <si>
    <t>NAZIV AKTIVNOSTI: Građanski odgoj i obrazovanje</t>
  </si>
  <si>
    <t>PRIHODI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</si>
  <si>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</si>
  <si>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</si>
  <si>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</si>
  <si>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</si>
  <si>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>31 Vlastiti prihodi</t>
  </si>
  <si>
    <t>4 Prihodi za posebne namjene</t>
  </si>
  <si>
    <t xml:space="preserve">  43 Ostali prihodi za posebne namjene</t>
  </si>
  <si>
    <t>44 Decentralizirana sredstva</t>
  </si>
  <si>
    <t>5 Pomoći</t>
  </si>
  <si>
    <t xml:space="preserve">  51 Pomoći EU</t>
  </si>
  <si>
    <t xml:space="preserve">  52 Ostale pomoći</t>
  </si>
  <si>
    <t>6 Donacije</t>
  </si>
  <si>
    <t xml:space="preserve">  61 Donacije</t>
  </si>
  <si>
    <t>7 Prihodi od nefinanc.imovine i nadokn.šteta s osnova osiguranja</t>
  </si>
  <si>
    <t xml:space="preserve">  71 Prihodi od nefinanc.
imovine i nadokn.šteta s 
osnova osiguranja</t>
  </si>
  <si>
    <t>RASHODI POSLOVANJA PREMA IZVORIMA FINANCIRANJA</t>
  </si>
  <si>
    <t>92 'Rezultat poslovanja</t>
  </si>
  <si>
    <t>922 VIŠAK / MANJAK</t>
  </si>
  <si>
    <t>11 Opći prihodi i primici</t>
  </si>
  <si>
    <t>43 Ostali prihodi za posebne
 namjene</t>
  </si>
  <si>
    <t>51 Pomoći EU</t>
  </si>
  <si>
    <t>52 Ostale pomoći</t>
  </si>
  <si>
    <t>61 Donacije</t>
  </si>
  <si>
    <t>Predsjednica školskog odbora: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</si>
  <si>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</si>
  <si>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</si>
  <si>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</si>
  <si>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</si>
  <si>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</si>
  <si>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 xml:space="preserve">  31 Vlastiti prihodi</t>
  </si>
  <si>
    <t>IZVRŠENJE FINANCIJSKOG PLANA OSNOVNE ŠKOLE BELICA
1.1.2024.-30.6.2024.</t>
  </si>
  <si>
    <t>EUR</t>
  </si>
  <si>
    <t>Proračun za 2024.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</si>
  <si>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</si>
  <si>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</si>
  <si>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</si>
  <si>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</si>
  <si>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</si>
  <si>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</si>
  <si>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</si>
  <si>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</si>
  <si>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</si>
  <si>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</si>
  <si>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</si>
  <si>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</si>
  <si>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Građevinski objekti</t>
  </si>
  <si>
    <t>Poslovni objekti</t>
  </si>
  <si>
    <t>OSNOVNA ŠKOLA BELICA</t>
  </si>
  <si>
    <t>Dr. Ljudevita Gaja 21, 40319 Belica</t>
  </si>
  <si>
    <t>Predsjednica Školskog odbora:</t>
  </si>
  <si>
    <t>Izvršenje 2023.</t>
  </si>
  <si>
    <t>Izvršenje 2024.</t>
  </si>
  <si>
    <t>Indeks-izvršenje 2024./Proračun 2024.</t>
  </si>
  <si>
    <t>Indeks-izvršenje 2024./izvršenje 2023.</t>
  </si>
  <si>
    <t>U Belici, 30.1.2025.</t>
  </si>
  <si>
    <t>IZVRŠENJE FINANCIJSKOG PLANA OSNOVNE ŠKOLE BELICA
ZA 2024. GODINU</t>
  </si>
  <si>
    <t>Belica, 30.1.2025.</t>
  </si>
  <si>
    <t xml:space="preserve">V.d. ravnatelja: </t>
  </si>
  <si>
    <t>Indeks-izvršenje 2024./proračun 2024.</t>
  </si>
  <si>
    <t>IZVRŠENJE FINANCIJSKOG PLANA OSNOVNE ŠKOLE BELICA 
ZA 2024. GODINU</t>
  </si>
  <si>
    <t>ZA 2024. GODINU</t>
  </si>
  <si>
    <t>NAZIV AKTIVNOSTI: Osnovno školstvo-decentralizirana sred.</t>
  </si>
  <si>
    <t>Aktivnost 1013A101305</t>
  </si>
  <si>
    <t>NAZIV AKTIVNOSTI:Kapitalni izdaci za osnovne škole</t>
  </si>
  <si>
    <t>Stambeni objekti</t>
  </si>
  <si>
    <t>Ceste, željeznice, i ostali prom.obj.</t>
  </si>
  <si>
    <t>Ostali građevinski objekti</t>
  </si>
  <si>
    <t>Tekuće donacije u novcu</t>
  </si>
  <si>
    <t>KLASA: 400-02/25-01/1</t>
  </si>
  <si>
    <t>URBROJ: 2109-112-25-1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</si>
</sst>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1" xfId="0" applyBorder="1"/>
    <xf numFmtId="0" fontId="8" fillId="2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8" fillId="2" borderId="3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3" xfId="0" applyFill="1" applyBorder="1" applyAlignment="1">
      <alignment horizontal="left"/>
    </xf>
    <xf numFmtId="0" fontId="0" fillId="5" borderId="1" xfId="0" applyFill="1" applyBorder="1"/>
    <xf numFmtId="0" fontId="8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10" fillId="9" borderId="3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8" fillId="9" borderId="3" xfId="0" quotePrefix="1" applyFont="1" applyFill="1" applyBorder="1" applyAlignment="1">
      <alignment horizontal="left" vertical="center"/>
    </xf>
    <xf numFmtId="0" fontId="9" fillId="9" borderId="3" xfId="0" quotePrefix="1" applyFont="1" applyFill="1" applyBorder="1" applyAlignment="1">
      <alignment horizontal="left" vertical="center"/>
    </xf>
    <xf numFmtId="0" fontId="10" fillId="10" borderId="3" xfId="0" applyFont="1" applyFill="1" applyBorder="1" applyAlignment="1">
      <alignment horizontal="left" vertical="center" wrapText="1"/>
    </xf>
    <xf numFmtId="0" fontId="8" fillId="10" borderId="3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8" fillId="10" borderId="3" xfId="0" quotePrefix="1" applyFont="1" applyFill="1" applyBorder="1" applyAlignment="1">
      <alignment horizontal="left" vertical="center"/>
    </xf>
    <xf numFmtId="0" fontId="9" fillId="10" borderId="3" xfId="0" quotePrefix="1" applyFont="1" applyFill="1" applyBorder="1" applyAlignment="1">
      <alignment horizontal="left" vertical="center"/>
    </xf>
    <xf numFmtId="0" fontId="8" fillId="11" borderId="3" xfId="0" quotePrefix="1" applyFont="1" applyFill="1" applyBorder="1" applyAlignment="1">
      <alignment horizontal="left" vertical="center"/>
    </xf>
    <xf numFmtId="0" fontId="9" fillId="11" borderId="3" xfId="0" quotePrefix="1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left" vertical="center" wrapText="1"/>
    </xf>
    <xf numFmtId="0" fontId="0" fillId="10" borderId="3" xfId="0" applyFill="1" applyBorder="1"/>
    <xf numFmtId="0" fontId="0" fillId="10" borderId="3" xfId="0" applyFill="1" applyBorder="1" applyAlignment="1">
      <alignment horizontal="left"/>
    </xf>
    <xf numFmtId="0" fontId="6" fillId="7" borderId="3" xfId="0" applyFont="1" applyFill="1" applyBorder="1" applyAlignment="1">
      <alignment horizontal="left" vertical="center" wrapText="1"/>
    </xf>
    <xf numFmtId="0" fontId="0" fillId="12" borderId="3" xfId="0" applyFill="1" applyBorder="1"/>
    <xf numFmtId="0" fontId="0" fillId="12" borderId="3" xfId="0" applyFill="1" applyBorder="1" applyAlignment="1">
      <alignment horizontal="left"/>
    </xf>
    <xf numFmtId="0" fontId="6" fillId="12" borderId="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10" fillId="6" borderId="3" xfId="0" quotePrefix="1" applyFont="1" applyFill="1" applyBorder="1" applyAlignment="1">
      <alignment horizontal="left" vertical="center"/>
    </xf>
    <xf numFmtId="0" fontId="15" fillId="6" borderId="3" xfId="0" quotePrefix="1" applyFont="1" applyFill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6" borderId="4" xfId="0" quotePrefix="1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 wrapText="1"/>
    </xf>
    <xf numFmtId="0" fontId="8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0" fontId="9" fillId="11" borderId="4" xfId="0" quotePrefix="1" applyFont="1" applyFill="1" applyBorder="1" applyAlignment="1">
      <alignment horizontal="left" vertical="center"/>
    </xf>
    <xf numFmtId="0" fontId="8" fillId="13" borderId="3" xfId="0" quotePrefix="1" applyFont="1" applyFill="1" applyBorder="1" applyAlignment="1">
      <alignment horizontal="left" vertical="center"/>
    </xf>
    <xf numFmtId="0" fontId="9" fillId="13" borderId="3" xfId="0" quotePrefix="1" applyFont="1" applyFill="1" applyBorder="1" applyAlignment="1">
      <alignment horizontal="left" vertical="center"/>
    </xf>
    <xf numFmtId="0" fontId="0" fillId="14" borderId="3" xfId="0" applyFill="1" applyBorder="1"/>
    <xf numFmtId="0" fontId="3" fillId="9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0" fillId="10" borderId="3" xfId="0" applyNumberFormat="1" applyFill="1" applyBorder="1"/>
    <xf numFmtId="4" fontId="3" fillId="5" borderId="3" xfId="0" applyNumberFormat="1" applyFont="1" applyFill="1" applyBorder="1" applyAlignment="1">
      <alignment horizontal="right"/>
    </xf>
    <xf numFmtId="4" fontId="0" fillId="2" borderId="3" xfId="0" applyNumberFormat="1" applyFill="1" applyBorder="1"/>
    <xf numFmtId="4" fontId="3" fillId="2" borderId="4" xfId="0" applyNumberFormat="1" applyFont="1" applyFill="1" applyBorder="1" applyAlignment="1">
      <alignment horizontal="right"/>
    </xf>
    <xf numFmtId="4" fontId="3" fillId="9" borderId="4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3" fillId="13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12" borderId="3" xfId="0" applyNumberFormat="1" applyFill="1" applyBorder="1"/>
    <xf numFmtId="4" fontId="0" fillId="5" borderId="3" xfId="0" applyNumberFormat="1" applyFill="1" applyBorder="1"/>
    <xf numFmtId="4" fontId="0" fillId="0" borderId="3" xfId="0" applyNumberFormat="1" applyBorder="1"/>
    <xf numFmtId="4" fontId="3" fillId="5" borderId="4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0" fillId="14" borderId="3" xfId="0" applyNumberFormat="1" applyFill="1" applyBorder="1"/>
    <xf numFmtId="0" fontId="6" fillId="15" borderId="3" xfId="0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horizontal="right"/>
    </xf>
    <xf numFmtId="164" fontId="0" fillId="10" borderId="3" xfId="0" applyNumberFormat="1" applyFill="1" applyBorder="1"/>
    <xf numFmtId="164" fontId="3" fillId="5" borderId="3" xfId="0" applyNumberFormat="1" applyFont="1" applyFill="1" applyBorder="1" applyAlignment="1">
      <alignment horizontal="right"/>
    </xf>
    <xf numFmtId="164" fontId="0" fillId="2" borderId="3" xfId="0" applyNumberFormat="1" applyFill="1" applyBorder="1"/>
    <xf numFmtId="164" fontId="3" fillId="11" borderId="3" xfId="0" applyNumberFormat="1" applyFont="1" applyFill="1" applyBorder="1" applyAlignment="1">
      <alignment horizontal="right"/>
    </xf>
    <xf numFmtId="164" fontId="6" fillId="6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right"/>
    </xf>
    <xf numFmtId="164" fontId="0" fillId="14" borderId="3" xfId="0" applyNumberFormat="1" applyFill="1" applyBorder="1"/>
    <xf numFmtId="0" fontId="10" fillId="1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164" fontId="3" fillId="13" borderId="3" xfId="0" applyNumberFormat="1" applyFont="1" applyFill="1" applyBorder="1" applyAlignment="1">
      <alignment horizontal="right"/>
    </xf>
    <xf numFmtId="4" fontId="3" fillId="1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12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10" fillId="2" borderId="3" xfId="0" quotePrefix="1" applyFont="1" applyFill="1" applyBorder="1" applyAlignment="1">
      <alignment horizontal="left" vertical="center"/>
    </xf>
    <xf numFmtId="4" fontId="3" fillId="0" borderId="4" xfId="0" applyNumberFormat="1" applyFont="1" applyBorder="1" applyAlignment="1">
      <alignment horizontal="right"/>
    </xf>
    <xf numFmtId="0" fontId="12" fillId="0" borderId="0" xfId="0" applyFont="1" applyAlignment="1">
      <alignment wrapText="1"/>
    </xf>
    <xf numFmtId="164" fontId="6" fillId="2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right" vertical="center"/>
    </xf>
    <xf numFmtId="0" fontId="6" fillId="0" borderId="2" xfId="0" quotePrefix="1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4" fontId="10" fillId="4" borderId="1" xfId="0" quotePrefix="1" applyNumberFormat="1" applyFont="1" applyFill="1" applyBorder="1" applyAlignment="1">
      <alignment horizontal="right"/>
    </xf>
    <xf numFmtId="3" fontId="10" fillId="4" borderId="1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3" fontId="10" fillId="3" borderId="1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10" fillId="4" borderId="1" xfId="0" quotePrefix="1" applyNumberFormat="1" applyFont="1" applyFill="1" applyBorder="1" applyAlignment="1">
      <alignment horizontal="right"/>
    </xf>
    <xf numFmtId="164" fontId="10" fillId="4" borderId="3" xfId="0" quotePrefix="1" applyNumberFormat="1" applyFont="1" applyFill="1" applyBorder="1" applyAlignment="1">
      <alignment horizontal="right"/>
    </xf>
    <xf numFmtId="164" fontId="10" fillId="3" borderId="1" xfId="0" quotePrefix="1" applyNumberFormat="1" applyFont="1" applyFill="1" applyBorder="1" applyAlignment="1">
      <alignment horizontal="right"/>
    </xf>
    <xf numFmtId="164" fontId="10" fillId="3" borderId="3" xfId="0" quotePrefix="1" applyNumberFormat="1" applyFont="1" applyFill="1" applyBorder="1" applyAlignment="1">
      <alignment horizontal="right"/>
    </xf>
    <xf numFmtId="164" fontId="10" fillId="4" borderId="3" xfId="0" applyNumberFormat="1" applyFont="1" applyFill="1" applyBorder="1" applyAlignment="1">
      <alignment horizontal="right" wrapText="1"/>
    </xf>
    <xf numFmtId="164" fontId="6" fillId="3" borderId="1" xfId="0" quotePrefix="1" applyNumberFormat="1" applyFont="1" applyFill="1" applyBorder="1" applyAlignment="1">
      <alignment horizontal="right"/>
    </xf>
    <xf numFmtId="164" fontId="6" fillId="3" borderId="3" xfId="0" quotePrefix="1" applyNumberFormat="1" applyFont="1" applyFill="1" applyBorder="1" applyAlignment="1">
      <alignment horizontal="right"/>
    </xf>
    <xf numFmtId="0" fontId="9" fillId="0" borderId="3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 wrapText="1"/>
    </xf>
    <xf numFmtId="0" fontId="15" fillId="0" borderId="3" xfId="0" quotePrefix="1" applyFont="1" applyBorder="1" applyAlignment="1">
      <alignment horizontal="left" vertical="center"/>
    </xf>
    <xf numFmtId="4" fontId="10" fillId="0" borderId="3" xfId="0" applyNumberFormat="1" applyFont="1" applyBorder="1" applyAlignment="1">
      <alignment horizontal="right"/>
    </xf>
    <xf numFmtId="164" fontId="6" fillId="2" borderId="3" xfId="0" applyNumberFormat="1" applyFont="1" applyFill="1" applyBorder="1" applyAlignment="1">
      <alignment horizontal="right"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0" fillId="0" borderId="0" xfId="0"/>
    <xf numFmtId="0" fontId="10" fillId="0" borderId="1" xfId="0" quotePrefix="1" applyFont="1" applyBorder="1" applyAlignment="1">
      <alignment horizontal="left" vertical="center" wrapText="1"/>
    </xf>
    <xf numFmtId="0" fontId="0" fillId="12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16" zoomScaleNormal="100" workbookViewId="0">
      <selection activeCell="F37" sqref="F37"/>
    </sheetView>
  </sheetViews>
  <sheetFormatPr defaultRowHeight="15" x14ac:dyDescent="0.25"/>
  <cols>
    <col min="5" max="10" width="25.28515625" customWidth="1"/>
  </cols>
  <sheetData>
    <row r="1" spans="1:10" x14ac:dyDescent="0.25">
      <c r="A1" s="195" t="s">
        <v>211</v>
      </c>
      <c r="B1" s="195"/>
      <c r="C1" s="195"/>
      <c r="D1" s="195"/>
    </row>
    <row r="2" spans="1:10" x14ac:dyDescent="0.25">
      <c r="A2" s="195" t="s">
        <v>212</v>
      </c>
      <c r="B2" s="195"/>
      <c r="C2" s="195"/>
      <c r="D2" s="195"/>
    </row>
    <row r="3" spans="1:10" x14ac:dyDescent="0.25">
      <c r="A3" s="195" t="s">
        <v>232</v>
      </c>
      <c r="B3" s="195"/>
      <c r="C3" s="195"/>
      <c r="D3" s="195"/>
    </row>
    <row r="4" spans="1:10" x14ac:dyDescent="0.25">
      <c r="A4" s="195" t="s">
        <v>233</v>
      </c>
      <c r="B4" s="195"/>
      <c r="C4" s="195"/>
      <c r="D4" s="195"/>
    </row>
    <row r="5" spans="1:10" ht="42" customHeight="1" x14ac:dyDescent="0.25">
      <c r="A5" s="178" t="s">
        <v>219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10" ht="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.75" x14ac:dyDescent="0.25">
      <c r="A7" s="178" t="s">
        <v>19</v>
      </c>
      <c r="B7" s="178"/>
      <c r="C7" s="178"/>
      <c r="D7" s="178"/>
      <c r="E7" s="178"/>
      <c r="F7" s="178"/>
      <c r="G7" s="178"/>
      <c r="H7" s="178"/>
      <c r="I7" s="191"/>
      <c r="J7" s="191"/>
    </row>
    <row r="8" spans="1:10" ht="18" x14ac:dyDescent="0.25">
      <c r="A8" s="1"/>
      <c r="B8" s="1"/>
      <c r="C8" s="1"/>
      <c r="D8" s="1"/>
      <c r="E8" s="1"/>
      <c r="F8" s="1"/>
      <c r="G8" s="1"/>
      <c r="H8" s="1"/>
      <c r="I8" s="2"/>
      <c r="J8" s="2"/>
    </row>
    <row r="9" spans="1:10" ht="15.75" x14ac:dyDescent="0.25">
      <c r="A9" s="178" t="s">
        <v>24</v>
      </c>
      <c r="B9" s="179"/>
      <c r="C9" s="179"/>
      <c r="D9" s="179"/>
      <c r="E9" s="179"/>
      <c r="F9" s="179"/>
      <c r="G9" s="179"/>
      <c r="H9" s="179"/>
      <c r="I9" s="179"/>
      <c r="J9" s="179"/>
    </row>
    <row r="10" spans="1:10" ht="18" x14ac:dyDescent="0.25">
      <c r="A10" s="137"/>
      <c r="B10" s="138"/>
      <c r="C10" s="138"/>
      <c r="D10" s="138"/>
      <c r="E10" s="139"/>
      <c r="F10" s="3"/>
      <c r="G10" s="3"/>
      <c r="H10" s="3"/>
      <c r="I10" s="3"/>
      <c r="J10" s="140" t="s">
        <v>195</v>
      </c>
    </row>
    <row r="11" spans="1:10" ht="25.5" x14ac:dyDescent="0.25">
      <c r="A11" s="14"/>
      <c r="B11" s="15"/>
      <c r="C11" s="15"/>
      <c r="D11" s="16"/>
      <c r="E11" s="141"/>
      <c r="F11" s="142" t="s">
        <v>214</v>
      </c>
      <c r="G11" s="142" t="s">
        <v>196</v>
      </c>
      <c r="H11" s="142" t="s">
        <v>215</v>
      </c>
      <c r="I11" s="142" t="s">
        <v>216</v>
      </c>
      <c r="J11" s="142" t="s">
        <v>217</v>
      </c>
    </row>
    <row r="12" spans="1:10" x14ac:dyDescent="0.25">
      <c r="A12" s="185" t="s">
        <v>0</v>
      </c>
      <c r="B12" s="177"/>
      <c r="C12" s="177"/>
      <c r="D12" s="177"/>
      <c r="E12" s="192"/>
      <c r="F12" s="87">
        <f>F13+F14</f>
        <v>1137564.24</v>
      </c>
      <c r="G12" s="87">
        <f t="shared" ref="G12:H12" si="0">G13+G14</f>
        <v>1428783.26</v>
      </c>
      <c r="H12" s="87">
        <f t="shared" si="0"/>
        <v>1423724.51</v>
      </c>
      <c r="I12" s="161">
        <f>(H12/G12)*100</f>
        <v>99.645940000724806</v>
      </c>
      <c r="J12" s="161">
        <f>(H12/F12)*100</f>
        <v>125.15552616175769</v>
      </c>
    </row>
    <row r="13" spans="1:10" x14ac:dyDescent="0.25">
      <c r="A13" s="193" t="s">
        <v>197</v>
      </c>
      <c r="B13" s="194"/>
      <c r="C13" s="194"/>
      <c r="D13" s="194"/>
      <c r="E13" s="181"/>
      <c r="F13" s="86">
        <v>1137564.24</v>
      </c>
      <c r="G13" s="86">
        <v>1428783.26</v>
      </c>
      <c r="H13" s="86">
        <v>1423724.51</v>
      </c>
      <c r="I13" s="162">
        <f>(H13/G13)*100</f>
        <v>99.645940000724806</v>
      </c>
      <c r="J13" s="162">
        <f>(H13/F13)*100</f>
        <v>125.15552616175769</v>
      </c>
    </row>
    <row r="14" spans="1:10" x14ac:dyDescent="0.25">
      <c r="A14" s="180" t="s">
        <v>198</v>
      </c>
      <c r="B14" s="181"/>
      <c r="C14" s="181"/>
      <c r="D14" s="181"/>
      <c r="E14" s="181"/>
      <c r="F14" s="18"/>
      <c r="G14" s="18"/>
      <c r="H14" s="18"/>
      <c r="I14" s="162"/>
      <c r="J14" s="162"/>
    </row>
    <row r="15" spans="1:10" x14ac:dyDescent="0.25">
      <c r="A15" s="20" t="s">
        <v>2</v>
      </c>
      <c r="B15" s="143"/>
      <c r="C15" s="143"/>
      <c r="D15" s="143"/>
      <c r="E15" s="143"/>
      <c r="F15" s="87">
        <f>F16+F17</f>
        <v>1147504.3899999999</v>
      </c>
      <c r="G15" s="87">
        <f t="shared" ref="G15:H15" si="1">G16+G17</f>
        <v>1436631.44</v>
      </c>
      <c r="H15" s="87">
        <f t="shared" si="1"/>
        <v>1429210.0999999999</v>
      </c>
      <c r="I15" s="161">
        <f>(H15/G15)*100</f>
        <v>99.483420744293326</v>
      </c>
      <c r="J15" s="161">
        <f>(H15/F15)*100</f>
        <v>124.54942329240239</v>
      </c>
    </row>
    <row r="16" spans="1:10" x14ac:dyDescent="0.25">
      <c r="A16" s="196" t="s">
        <v>199</v>
      </c>
      <c r="B16" s="194"/>
      <c r="C16" s="194"/>
      <c r="D16" s="194"/>
      <c r="E16" s="194"/>
      <c r="F16" s="86">
        <v>1124703.6599999999</v>
      </c>
      <c r="G16" s="86">
        <v>1413565.64</v>
      </c>
      <c r="H16" s="86">
        <v>1406039.7</v>
      </c>
      <c r="I16" s="162">
        <f>(H16/G16)*100</f>
        <v>99.467591756121067</v>
      </c>
      <c r="J16" s="162">
        <f t="shared" ref="J16:J17" si="2">(H16/F16)*100</f>
        <v>125.01423708357098</v>
      </c>
    </row>
    <row r="17" spans="1:10" x14ac:dyDescent="0.25">
      <c r="A17" s="180" t="s">
        <v>200</v>
      </c>
      <c r="B17" s="181"/>
      <c r="C17" s="181"/>
      <c r="D17" s="181"/>
      <c r="E17" s="181"/>
      <c r="F17" s="86">
        <v>22800.73</v>
      </c>
      <c r="G17" s="86">
        <v>23065.8</v>
      </c>
      <c r="H17" s="86">
        <v>23170.400000000001</v>
      </c>
      <c r="I17" s="162">
        <f>(H17/G17)*100</f>
        <v>100.4534852465555</v>
      </c>
      <c r="J17" s="162">
        <f t="shared" si="2"/>
        <v>101.62130773883118</v>
      </c>
    </row>
    <row r="18" spans="1:10" x14ac:dyDescent="0.25">
      <c r="A18" s="176" t="s">
        <v>3</v>
      </c>
      <c r="B18" s="177"/>
      <c r="C18" s="177"/>
      <c r="D18" s="177"/>
      <c r="E18" s="177"/>
      <c r="F18" s="87">
        <f>F12-F15</f>
        <v>-9940.1499999999069</v>
      </c>
      <c r="G18" s="87">
        <f t="shared" ref="G18:H18" si="3">G12-G15</f>
        <v>-7848.1799999999348</v>
      </c>
      <c r="H18" s="87">
        <f t="shared" si="3"/>
        <v>-5485.589999999851</v>
      </c>
      <c r="I18" s="161">
        <f>(H18/G18)*100</f>
        <v>69.896332652919497</v>
      </c>
      <c r="J18" s="161">
        <f>(H18/F18)*100</f>
        <v>55.186189343218182</v>
      </c>
    </row>
    <row r="19" spans="1:10" ht="18" x14ac:dyDescent="0.25">
      <c r="A19" s="1"/>
      <c r="B19" s="145"/>
      <c r="C19" s="145"/>
      <c r="D19" s="145"/>
      <c r="E19" s="145"/>
      <c r="F19" s="145"/>
      <c r="G19" s="145"/>
      <c r="H19" s="146"/>
      <c r="I19" s="146"/>
      <c r="J19" s="146"/>
    </row>
    <row r="20" spans="1:10" ht="15.75" x14ac:dyDescent="0.25">
      <c r="A20" s="178" t="s">
        <v>25</v>
      </c>
      <c r="B20" s="179"/>
      <c r="C20" s="179"/>
      <c r="D20" s="179"/>
      <c r="E20" s="179"/>
      <c r="F20" s="179"/>
      <c r="G20" s="179"/>
      <c r="H20" s="179"/>
      <c r="I20" s="179"/>
      <c r="J20" s="179"/>
    </row>
    <row r="21" spans="1:10" ht="18" x14ac:dyDescent="0.25">
      <c r="A21" s="1"/>
      <c r="B21" s="145"/>
      <c r="C21" s="145"/>
      <c r="D21" s="145"/>
      <c r="E21" s="145"/>
      <c r="F21" s="145"/>
      <c r="G21" s="145"/>
      <c r="H21" s="146"/>
      <c r="I21" s="146"/>
      <c r="J21" s="146"/>
    </row>
    <row r="22" spans="1:10" ht="25.5" x14ac:dyDescent="0.25">
      <c r="A22" s="14"/>
      <c r="B22" s="15"/>
      <c r="C22" s="15"/>
      <c r="D22" s="16"/>
      <c r="E22" s="141"/>
      <c r="F22" s="142" t="s">
        <v>214</v>
      </c>
      <c r="G22" s="142" t="s">
        <v>196</v>
      </c>
      <c r="H22" s="142" t="s">
        <v>215</v>
      </c>
      <c r="I22" s="142" t="s">
        <v>216</v>
      </c>
      <c r="J22" s="142" t="s">
        <v>217</v>
      </c>
    </row>
    <row r="23" spans="1:10" x14ac:dyDescent="0.25">
      <c r="A23" s="180" t="s">
        <v>201</v>
      </c>
      <c r="B23" s="181"/>
      <c r="C23" s="181"/>
      <c r="D23" s="181"/>
      <c r="E23" s="181"/>
      <c r="F23" s="18"/>
      <c r="G23" s="18"/>
      <c r="H23" s="18"/>
      <c r="I23" s="18"/>
      <c r="J23" s="144"/>
    </row>
    <row r="24" spans="1:10" x14ac:dyDescent="0.25">
      <c r="A24" s="180" t="s">
        <v>202</v>
      </c>
      <c r="B24" s="181"/>
      <c r="C24" s="181"/>
      <c r="D24" s="181"/>
      <c r="E24" s="181"/>
      <c r="F24" s="18"/>
      <c r="G24" s="18"/>
      <c r="H24" s="18"/>
      <c r="I24" s="18"/>
      <c r="J24" s="144"/>
    </row>
    <row r="25" spans="1:10" x14ac:dyDescent="0.25">
      <c r="A25" s="176" t="s">
        <v>5</v>
      </c>
      <c r="B25" s="177"/>
      <c r="C25" s="177"/>
      <c r="D25" s="177"/>
      <c r="E25" s="177"/>
      <c r="F25" s="17">
        <f>F23-F24</f>
        <v>0</v>
      </c>
      <c r="G25" s="17">
        <f t="shared" ref="G25:J25" si="4">G23-G24</f>
        <v>0</v>
      </c>
      <c r="H25" s="17">
        <f t="shared" si="4"/>
        <v>0</v>
      </c>
      <c r="I25" s="161">
        <f t="shared" si="4"/>
        <v>0</v>
      </c>
      <c r="J25" s="161">
        <f t="shared" si="4"/>
        <v>0</v>
      </c>
    </row>
    <row r="26" spans="1:10" x14ac:dyDescent="0.25">
      <c r="A26" s="176" t="s">
        <v>6</v>
      </c>
      <c r="B26" s="177"/>
      <c r="C26" s="177"/>
      <c r="D26" s="177"/>
      <c r="E26" s="177"/>
      <c r="F26" s="87">
        <f>F18+F25</f>
        <v>-9940.1499999999069</v>
      </c>
      <c r="G26" s="87">
        <f t="shared" ref="G26:H26" si="5">G18+G25</f>
        <v>-7848.1799999999348</v>
      </c>
      <c r="H26" s="87">
        <f t="shared" si="5"/>
        <v>-5485.589999999851</v>
      </c>
      <c r="I26" s="161">
        <f>(H26/G26)*100</f>
        <v>69.896332652919497</v>
      </c>
      <c r="J26" s="161">
        <f>(H26/F26)*100</f>
        <v>55.186189343218182</v>
      </c>
    </row>
    <row r="27" spans="1:10" ht="18" x14ac:dyDescent="0.25">
      <c r="A27" s="147"/>
      <c r="B27" s="145"/>
      <c r="C27" s="145"/>
      <c r="D27" s="145"/>
      <c r="E27" s="145"/>
      <c r="F27" s="145"/>
      <c r="G27" s="145"/>
      <c r="H27" s="146"/>
      <c r="I27" s="146"/>
      <c r="J27" s="146"/>
    </row>
    <row r="28" spans="1:10" ht="15.75" x14ac:dyDescent="0.25">
      <c r="A28" s="178" t="s">
        <v>203</v>
      </c>
      <c r="B28" s="179"/>
      <c r="C28" s="179"/>
      <c r="D28" s="179"/>
      <c r="E28" s="179"/>
      <c r="F28" s="179"/>
      <c r="G28" s="179"/>
      <c r="H28" s="179"/>
      <c r="I28" s="179"/>
      <c r="J28" s="179"/>
    </row>
    <row r="29" spans="1:10" ht="15.75" x14ac:dyDescent="0.25">
      <c r="A29" s="128"/>
      <c r="B29" s="134"/>
      <c r="C29" s="134"/>
      <c r="D29" s="134"/>
      <c r="E29" s="134"/>
      <c r="F29" s="134"/>
      <c r="G29" s="134"/>
      <c r="H29" s="134"/>
      <c r="I29" s="134"/>
      <c r="J29" s="134"/>
    </row>
    <row r="30" spans="1:10" ht="25.5" x14ac:dyDescent="0.25">
      <c r="A30" s="14"/>
      <c r="B30" s="15"/>
      <c r="C30" s="15"/>
      <c r="D30" s="16"/>
      <c r="E30" s="141"/>
      <c r="F30" s="142" t="s">
        <v>214</v>
      </c>
      <c r="G30" s="142" t="s">
        <v>196</v>
      </c>
      <c r="H30" s="142" t="s">
        <v>215</v>
      </c>
      <c r="I30" s="142" t="s">
        <v>216</v>
      </c>
      <c r="J30" s="142" t="s">
        <v>217</v>
      </c>
    </row>
    <row r="31" spans="1:10" ht="15" customHeight="1" x14ac:dyDescent="0.25">
      <c r="A31" s="182" t="s">
        <v>204</v>
      </c>
      <c r="B31" s="183"/>
      <c r="C31" s="183"/>
      <c r="D31" s="183"/>
      <c r="E31" s="184"/>
      <c r="F31" s="148">
        <v>16104.51</v>
      </c>
      <c r="G31" s="148">
        <v>6164.36</v>
      </c>
      <c r="H31" s="148">
        <v>6164.36</v>
      </c>
      <c r="I31" s="163">
        <f>(H31/G31)*100</f>
        <v>100</v>
      </c>
      <c r="J31" s="164">
        <f>(H31/F31)*100</f>
        <v>38.277227931802955</v>
      </c>
    </row>
    <row r="32" spans="1:10" ht="15" customHeight="1" x14ac:dyDescent="0.25">
      <c r="A32" s="176" t="s">
        <v>205</v>
      </c>
      <c r="B32" s="177"/>
      <c r="C32" s="177"/>
      <c r="D32" s="177"/>
      <c r="E32" s="177"/>
      <c r="F32" s="150">
        <f>F26+F31</f>
        <v>6164.3600000000934</v>
      </c>
      <c r="G32" s="150">
        <f t="shared" ref="G32:H32" si="6">G26+G31</f>
        <v>-1683.8199999999351</v>
      </c>
      <c r="H32" s="150">
        <f t="shared" si="6"/>
        <v>678.77000000014868</v>
      </c>
      <c r="I32" s="161">
        <f>(H32/G32)*100</f>
        <v>-40.311315936393136</v>
      </c>
      <c r="J32" s="161">
        <f>(H32/F32)*100</f>
        <v>11.011199865032841</v>
      </c>
    </row>
    <row r="33" spans="1:10" ht="45" customHeight="1" x14ac:dyDescent="0.25">
      <c r="A33" s="185" t="s">
        <v>206</v>
      </c>
      <c r="B33" s="186"/>
      <c r="C33" s="186"/>
      <c r="D33" s="186"/>
      <c r="E33" s="187"/>
      <c r="F33" s="151">
        <f>F18+F25+F31-F32</f>
        <v>0</v>
      </c>
      <c r="G33" s="151">
        <f t="shared" ref="G33:H33" si="7">G18+G25+G31-G32</f>
        <v>0</v>
      </c>
      <c r="H33" s="151">
        <f t="shared" si="7"/>
        <v>0</v>
      </c>
      <c r="I33" s="165">
        <v>0</v>
      </c>
      <c r="J33" s="166">
        <v>0</v>
      </c>
    </row>
    <row r="34" spans="1:10" ht="15.75" x14ac:dyDescent="0.25">
      <c r="A34" s="152"/>
      <c r="B34" s="153"/>
      <c r="C34" s="153"/>
      <c r="D34" s="153"/>
      <c r="E34" s="153"/>
      <c r="F34" s="153"/>
      <c r="G34" s="153"/>
      <c r="H34" s="153"/>
      <c r="I34" s="153"/>
      <c r="J34" s="153"/>
    </row>
    <row r="35" spans="1:10" ht="15.75" x14ac:dyDescent="0.25">
      <c r="A35" s="188" t="s">
        <v>207</v>
      </c>
      <c r="B35" s="188"/>
      <c r="C35" s="188"/>
      <c r="D35" s="188"/>
      <c r="E35" s="188"/>
      <c r="F35" s="188"/>
      <c r="G35" s="188"/>
      <c r="H35" s="188"/>
      <c r="I35" s="188"/>
      <c r="J35" s="188"/>
    </row>
    <row r="36" spans="1:10" ht="18" x14ac:dyDescent="0.25">
      <c r="A36" s="154"/>
      <c r="B36" s="155"/>
      <c r="C36" s="155"/>
      <c r="D36" s="155"/>
      <c r="E36" s="155"/>
      <c r="F36" s="155"/>
      <c r="G36" s="155"/>
      <c r="H36" s="156"/>
      <c r="I36" s="156"/>
      <c r="J36" s="156"/>
    </row>
    <row r="37" spans="1:10" ht="25.5" x14ac:dyDescent="0.25">
      <c r="A37" s="157"/>
      <c r="B37" s="158"/>
      <c r="C37" s="158"/>
      <c r="D37" s="159"/>
      <c r="E37" s="160"/>
      <c r="F37" s="142" t="s">
        <v>214</v>
      </c>
      <c r="G37" s="142" t="s">
        <v>196</v>
      </c>
      <c r="H37" s="142" t="s">
        <v>215</v>
      </c>
      <c r="I37" s="142" t="s">
        <v>216</v>
      </c>
      <c r="J37" s="142" t="s">
        <v>217</v>
      </c>
    </row>
    <row r="38" spans="1:10" x14ac:dyDescent="0.25">
      <c r="A38" s="182" t="s">
        <v>204</v>
      </c>
      <c r="B38" s="183"/>
      <c r="C38" s="183"/>
      <c r="D38" s="183"/>
      <c r="E38" s="184"/>
      <c r="F38" s="149">
        <v>0</v>
      </c>
      <c r="G38" s="149">
        <f>F41</f>
        <v>0</v>
      </c>
      <c r="H38" s="149">
        <f>G41</f>
        <v>0</v>
      </c>
      <c r="I38" s="163">
        <f>H41</f>
        <v>0</v>
      </c>
      <c r="J38" s="167">
        <f>I41</f>
        <v>0</v>
      </c>
    </row>
    <row r="39" spans="1:10" ht="28.5" customHeight="1" x14ac:dyDescent="0.25">
      <c r="A39" s="182" t="s">
        <v>4</v>
      </c>
      <c r="B39" s="183"/>
      <c r="C39" s="183"/>
      <c r="D39" s="183"/>
      <c r="E39" s="184"/>
      <c r="F39" s="149">
        <v>0</v>
      </c>
      <c r="G39" s="149">
        <v>0</v>
      </c>
      <c r="H39" s="149">
        <v>0</v>
      </c>
      <c r="I39" s="163">
        <v>0</v>
      </c>
      <c r="J39" s="167">
        <v>0</v>
      </c>
    </row>
    <row r="40" spans="1:10" x14ac:dyDescent="0.25">
      <c r="A40" s="182" t="s">
        <v>208</v>
      </c>
      <c r="B40" s="189"/>
      <c r="C40" s="189"/>
      <c r="D40" s="189"/>
      <c r="E40" s="190"/>
      <c r="F40" s="149">
        <v>0</v>
      </c>
      <c r="G40" s="149">
        <v>0</v>
      </c>
      <c r="H40" s="149">
        <v>0</v>
      </c>
      <c r="I40" s="163">
        <v>0</v>
      </c>
      <c r="J40" s="167">
        <v>0</v>
      </c>
    </row>
    <row r="41" spans="1:10" ht="15" customHeight="1" x14ac:dyDescent="0.25">
      <c r="A41" s="176" t="s">
        <v>205</v>
      </c>
      <c r="B41" s="177"/>
      <c r="C41" s="177"/>
      <c r="D41" s="177"/>
      <c r="E41" s="177"/>
      <c r="F41" s="19">
        <f>F38-F39+F40</f>
        <v>0</v>
      </c>
      <c r="G41" s="19">
        <f t="shared" ref="G41:J41" si="8">G38-G39+G40</f>
        <v>0</v>
      </c>
      <c r="H41" s="19">
        <f t="shared" si="8"/>
        <v>0</v>
      </c>
      <c r="I41" s="168">
        <f t="shared" si="8"/>
        <v>0</v>
      </c>
      <c r="J41" s="169">
        <f t="shared" si="8"/>
        <v>0</v>
      </c>
    </row>
    <row r="42" spans="1:10" ht="17.25" customHeight="1" x14ac:dyDescent="0.25"/>
    <row r="44" spans="1:10" x14ac:dyDescent="0.25">
      <c r="A44" t="s">
        <v>218</v>
      </c>
      <c r="G44" t="s">
        <v>187</v>
      </c>
      <c r="J44" t="s">
        <v>221</v>
      </c>
    </row>
    <row r="45" spans="1:10" x14ac:dyDescent="0.25">
      <c r="G45" t="s">
        <v>159</v>
      </c>
      <c r="J45" t="s">
        <v>126</v>
      </c>
    </row>
  </sheetData>
  <mergeCells count="27">
    <mergeCell ref="A1:D1"/>
    <mergeCell ref="A2:D2"/>
    <mergeCell ref="A3:D3"/>
    <mergeCell ref="A4:D4"/>
    <mergeCell ref="A16:E16"/>
    <mergeCell ref="A17:E17"/>
    <mergeCell ref="A18:E18"/>
    <mergeCell ref="A5:J5"/>
    <mergeCell ref="A7:J7"/>
    <mergeCell ref="A12:E12"/>
    <mergeCell ref="A13:E13"/>
    <mergeCell ref="A14:E14"/>
    <mergeCell ref="A9:J9"/>
    <mergeCell ref="A41:E41"/>
    <mergeCell ref="A20:J20"/>
    <mergeCell ref="A23:E23"/>
    <mergeCell ref="A24:E24"/>
    <mergeCell ref="A25:E25"/>
    <mergeCell ref="A26:E26"/>
    <mergeCell ref="A38:E38"/>
    <mergeCell ref="A28:J28"/>
    <mergeCell ref="A31:E31"/>
    <mergeCell ref="A32:E32"/>
    <mergeCell ref="A33:E33"/>
    <mergeCell ref="A35:J35"/>
    <mergeCell ref="A39:E39"/>
    <mergeCell ref="A40:E40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topLeftCell="A34" zoomScaleNormal="100" workbookViewId="0">
      <selection activeCell="F16" sqref="F16"/>
    </sheetView>
  </sheetViews>
  <sheetFormatPr defaultRowHeight="15" x14ac:dyDescent="0.25"/>
  <cols>
    <col min="1" max="1" width="7.42578125" bestFit="1" customWidth="1"/>
    <col min="2" max="2" width="19" customWidth="1"/>
    <col min="3" max="3" width="5.42578125" bestFit="1" customWidth="1"/>
    <col min="4" max="4" width="29.42578125" customWidth="1"/>
    <col min="5" max="9" width="25.28515625" customWidth="1"/>
  </cols>
  <sheetData>
    <row r="1" spans="1:9" ht="42" customHeight="1" x14ac:dyDescent="0.25">
      <c r="A1" s="178" t="s">
        <v>219</v>
      </c>
      <c r="B1" s="178"/>
      <c r="C1" s="178"/>
      <c r="D1" s="178"/>
      <c r="E1" s="178"/>
      <c r="F1" s="178"/>
      <c r="G1" s="178"/>
      <c r="H1" s="178"/>
      <c r="I1" s="178"/>
    </row>
    <row r="2" spans="1:9" ht="18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178" t="s">
        <v>19</v>
      </c>
      <c r="B3" s="178"/>
      <c r="C3" s="178"/>
      <c r="D3" s="178"/>
      <c r="E3" s="178"/>
      <c r="F3" s="178"/>
      <c r="G3" s="178"/>
      <c r="H3" s="178"/>
      <c r="I3" s="191"/>
    </row>
    <row r="4" spans="1:9" ht="18" x14ac:dyDescent="0.25">
      <c r="A4" s="1"/>
      <c r="B4" s="1"/>
      <c r="C4" s="1"/>
      <c r="D4" s="1"/>
      <c r="E4" s="1"/>
      <c r="F4" s="1"/>
      <c r="G4" s="1"/>
      <c r="H4" s="1"/>
      <c r="I4" s="2"/>
    </row>
    <row r="5" spans="1:9" ht="18" customHeight="1" x14ac:dyDescent="0.25">
      <c r="A5" s="178" t="s">
        <v>8</v>
      </c>
      <c r="B5" s="179"/>
      <c r="C5" s="179"/>
      <c r="D5" s="179"/>
      <c r="E5" s="179"/>
      <c r="F5" s="179"/>
      <c r="G5" s="179"/>
      <c r="H5" s="179"/>
      <c r="I5" s="179"/>
    </row>
    <row r="6" spans="1:9" ht="18" x14ac:dyDescent="0.25">
      <c r="A6" s="1"/>
      <c r="B6" s="1"/>
      <c r="C6" s="1"/>
      <c r="D6" s="1"/>
      <c r="E6" s="1"/>
      <c r="F6" s="1"/>
      <c r="G6" s="1"/>
      <c r="H6" s="1"/>
      <c r="I6" s="2"/>
    </row>
    <row r="7" spans="1:9" ht="15.75" x14ac:dyDescent="0.25">
      <c r="A7" s="178" t="s">
        <v>1</v>
      </c>
      <c r="B7" s="200"/>
      <c r="C7" s="200"/>
      <c r="D7" s="200"/>
      <c r="E7" s="200"/>
      <c r="F7" s="200"/>
      <c r="G7" s="200"/>
      <c r="H7" s="200"/>
      <c r="I7" s="200"/>
    </row>
    <row r="8" spans="1:9" ht="18" x14ac:dyDescent="0.25">
      <c r="A8" s="1"/>
      <c r="B8" s="1"/>
      <c r="C8" s="1"/>
      <c r="D8" s="1"/>
      <c r="E8" s="1"/>
      <c r="F8" s="1"/>
      <c r="G8" s="1"/>
      <c r="H8" s="1"/>
      <c r="I8" s="2"/>
    </row>
    <row r="9" spans="1:9" ht="25.5" x14ac:dyDescent="0.25">
      <c r="A9" s="12" t="s">
        <v>9</v>
      </c>
      <c r="B9" s="11" t="s">
        <v>10</v>
      </c>
      <c r="C9" s="11" t="s">
        <v>11</v>
      </c>
      <c r="D9" s="11" t="s">
        <v>7</v>
      </c>
      <c r="E9" s="11" t="s">
        <v>214</v>
      </c>
      <c r="F9" s="12" t="s">
        <v>196</v>
      </c>
      <c r="G9" s="11" t="s">
        <v>215</v>
      </c>
      <c r="H9" s="107" t="s">
        <v>222</v>
      </c>
      <c r="I9" s="107" t="s">
        <v>217</v>
      </c>
    </row>
    <row r="10" spans="1:9" ht="15.75" customHeight="1" x14ac:dyDescent="0.25">
      <c r="A10" s="68">
        <v>6</v>
      </c>
      <c r="B10" s="68"/>
      <c r="C10" s="68"/>
      <c r="D10" s="38" t="s">
        <v>12</v>
      </c>
      <c r="E10" s="88">
        <f>SUM(E11+E23+E27+E31+E40)</f>
        <v>1137564.2400000002</v>
      </c>
      <c r="F10" s="88">
        <f>SUM(F11+F23+F27+F31+F40)</f>
        <v>1428783.26</v>
      </c>
      <c r="G10" s="88">
        <f>SUM(G11+G23+G27+G31+G40)</f>
        <v>1423724.5100000002</v>
      </c>
      <c r="H10" s="108">
        <f t="shared" ref="H10:H11" si="0">(G10/F10)*100</f>
        <v>99.645940000724835</v>
      </c>
      <c r="I10" s="108">
        <f>(G10/E10)*100</f>
        <v>125.15552616175769</v>
      </c>
    </row>
    <row r="11" spans="1:9" ht="38.25" x14ac:dyDescent="0.25">
      <c r="A11" s="58"/>
      <c r="B11" s="58">
        <v>63</v>
      </c>
      <c r="C11" s="59"/>
      <c r="D11" s="31" t="s">
        <v>26</v>
      </c>
      <c r="E11" s="89">
        <f>SUM(E12,E15,E18)</f>
        <v>1029373.7200000001</v>
      </c>
      <c r="F11" s="89">
        <v>1279400.6599999999</v>
      </c>
      <c r="G11" s="89">
        <f>SUM(G12,G15,G18)</f>
        <v>1285024.49</v>
      </c>
      <c r="H11" s="109">
        <f t="shared" si="0"/>
        <v>100.43956753938208</v>
      </c>
      <c r="I11" s="109">
        <f>(G11/E11)*100</f>
        <v>124.83556409425334</v>
      </c>
    </row>
    <row r="12" spans="1:9" ht="38.25" x14ac:dyDescent="0.25">
      <c r="A12" s="54"/>
      <c r="B12" s="55">
        <v>632</v>
      </c>
      <c r="C12" s="55"/>
      <c r="D12" s="85" t="s">
        <v>140</v>
      </c>
      <c r="E12" s="90">
        <f>E13+E14</f>
        <v>4800</v>
      </c>
      <c r="F12" s="90"/>
      <c r="G12" s="90">
        <f>G13+G14</f>
        <v>2400</v>
      </c>
      <c r="H12" s="110"/>
      <c r="I12" s="110">
        <f>(G12/E12)*100</f>
        <v>50</v>
      </c>
    </row>
    <row r="13" spans="1:9" ht="25.5" x14ac:dyDescent="0.25">
      <c r="A13" s="6"/>
      <c r="B13" s="10">
        <v>6323</v>
      </c>
      <c r="C13" s="10"/>
      <c r="D13" s="22" t="s">
        <v>141</v>
      </c>
      <c r="E13" s="91">
        <v>4770.24</v>
      </c>
      <c r="F13" s="91"/>
      <c r="G13" s="91">
        <v>2329.5</v>
      </c>
      <c r="H13" s="111"/>
      <c r="I13" s="111">
        <f t="shared" ref="I13" si="1">(G13/E13)*100</f>
        <v>48.834020929764542</v>
      </c>
    </row>
    <row r="14" spans="1:9" ht="25.5" x14ac:dyDescent="0.25">
      <c r="A14" s="6"/>
      <c r="B14" s="10">
        <v>6324</v>
      </c>
      <c r="C14" s="10"/>
      <c r="D14" s="22" t="s">
        <v>160</v>
      </c>
      <c r="E14" s="91">
        <v>29.76</v>
      </c>
      <c r="F14" s="91"/>
      <c r="G14" s="91">
        <v>70.5</v>
      </c>
      <c r="H14" s="111"/>
      <c r="I14" s="111">
        <f t="shared" ref="I14:I20" si="2">(G14/E14)*100</f>
        <v>236.89516129032256</v>
      </c>
    </row>
    <row r="15" spans="1:9" ht="25.5" x14ac:dyDescent="0.25">
      <c r="A15" s="54"/>
      <c r="B15" s="55">
        <v>636</v>
      </c>
      <c r="C15" s="55"/>
      <c r="D15" s="29" t="s">
        <v>92</v>
      </c>
      <c r="E15" s="90">
        <f t="shared" ref="E15:G15" si="3">SUM(E16:E17)</f>
        <v>974116.91</v>
      </c>
      <c r="F15" s="90"/>
      <c r="G15" s="90">
        <f t="shared" si="3"/>
        <v>1212412.19</v>
      </c>
      <c r="H15" s="110"/>
      <c r="I15" s="110">
        <f>(G15/E15)*100</f>
        <v>124.46269821966236</v>
      </c>
    </row>
    <row r="16" spans="1:9" ht="38.25" x14ac:dyDescent="0.25">
      <c r="A16" s="7"/>
      <c r="B16" s="7">
        <v>6361</v>
      </c>
      <c r="C16" s="8"/>
      <c r="D16" s="22" t="s">
        <v>93</v>
      </c>
      <c r="E16" s="92">
        <v>958502.38</v>
      </c>
      <c r="F16" s="92"/>
      <c r="G16" s="92">
        <v>1205570.78</v>
      </c>
      <c r="H16" s="111"/>
      <c r="I16" s="111">
        <f t="shared" si="2"/>
        <v>125.77650354921393</v>
      </c>
    </row>
    <row r="17" spans="1:9" ht="38.25" x14ac:dyDescent="0.25">
      <c r="A17" s="7"/>
      <c r="B17" s="7">
        <v>6362</v>
      </c>
      <c r="C17" s="8"/>
      <c r="D17" s="22" t="s">
        <v>94</v>
      </c>
      <c r="E17" s="92">
        <v>15614.53</v>
      </c>
      <c r="F17" s="92"/>
      <c r="G17" s="92">
        <v>6841.41</v>
      </c>
      <c r="H17" s="111"/>
      <c r="I17" s="111">
        <f t="shared" si="2"/>
        <v>43.814383141855693</v>
      </c>
    </row>
    <row r="18" spans="1:9" ht="25.5" x14ac:dyDescent="0.25">
      <c r="A18" s="56"/>
      <c r="B18" s="56">
        <v>638</v>
      </c>
      <c r="C18" s="57"/>
      <c r="D18" s="29" t="s">
        <v>95</v>
      </c>
      <c r="E18" s="93">
        <f t="shared" ref="E18:G18" si="4">SUM(E19:E20)</f>
        <v>50456.810000000005</v>
      </c>
      <c r="F18" s="93"/>
      <c r="G18" s="93">
        <f t="shared" si="4"/>
        <v>70212.3</v>
      </c>
      <c r="H18" s="110"/>
      <c r="I18" s="110">
        <f>(G18/E18)*100</f>
        <v>139.15326791368696</v>
      </c>
    </row>
    <row r="19" spans="1:9" ht="25.5" x14ac:dyDescent="0.25">
      <c r="A19" s="7"/>
      <c r="B19" s="7">
        <v>6381</v>
      </c>
      <c r="C19" s="8"/>
      <c r="D19" s="22" t="s">
        <v>96</v>
      </c>
      <c r="E19" s="92">
        <v>46274.26</v>
      </c>
      <c r="F19" s="92"/>
      <c r="G19" s="92">
        <v>70212.3</v>
      </c>
      <c r="H19" s="111"/>
      <c r="I19" s="111">
        <f t="shared" si="2"/>
        <v>151.73078942807513</v>
      </c>
    </row>
    <row r="20" spans="1:9" ht="25.5" x14ac:dyDescent="0.25">
      <c r="A20" s="7"/>
      <c r="B20" s="7">
        <v>6382</v>
      </c>
      <c r="C20" s="8"/>
      <c r="D20" s="22" t="s">
        <v>97</v>
      </c>
      <c r="E20" s="92">
        <v>4182.55</v>
      </c>
      <c r="F20" s="92"/>
      <c r="G20" s="92">
        <v>0</v>
      </c>
      <c r="H20" s="111"/>
      <c r="I20" s="111">
        <f t="shared" si="2"/>
        <v>0</v>
      </c>
    </row>
    <row r="21" spans="1:9" x14ac:dyDescent="0.25">
      <c r="A21" s="65"/>
      <c r="B21" s="63"/>
      <c r="C21" s="64">
        <v>51</v>
      </c>
      <c r="D21" s="64" t="s">
        <v>89</v>
      </c>
      <c r="E21" s="94">
        <v>55227.05</v>
      </c>
      <c r="F21" s="99">
        <v>64868.17</v>
      </c>
      <c r="G21" s="99">
        <v>72612.3</v>
      </c>
      <c r="H21" s="112">
        <f>(G21/F21)*100</f>
        <v>111.93825877930578</v>
      </c>
      <c r="I21" s="112">
        <f>(G21/E21)*100</f>
        <v>131.47959197530921</v>
      </c>
    </row>
    <row r="22" spans="1:9" ht="15.75" customHeight="1" x14ac:dyDescent="0.25">
      <c r="A22" s="65"/>
      <c r="B22" s="63"/>
      <c r="C22" s="64">
        <v>52</v>
      </c>
      <c r="D22" s="64" t="s">
        <v>27</v>
      </c>
      <c r="E22" s="94">
        <v>974116.91</v>
      </c>
      <c r="F22" s="99">
        <v>1214532.49</v>
      </c>
      <c r="G22" s="99">
        <v>1212412.19</v>
      </c>
      <c r="H22" s="112">
        <f>(G22/F22)*100</f>
        <v>99.825422537687729</v>
      </c>
      <c r="I22" s="112">
        <f>(G22/E22)*100</f>
        <v>124.46269821966236</v>
      </c>
    </row>
    <row r="23" spans="1:9" ht="20.25" customHeight="1" x14ac:dyDescent="0.25">
      <c r="A23" s="72"/>
      <c r="B23" s="73">
        <v>64</v>
      </c>
      <c r="C23" s="74"/>
      <c r="D23" s="75" t="s">
        <v>123</v>
      </c>
      <c r="E23" s="95">
        <f t="shared" ref="E23:G23" si="5">SUM(E24)</f>
        <v>14.88</v>
      </c>
      <c r="F23" s="95">
        <v>17.03</v>
      </c>
      <c r="G23" s="95">
        <f t="shared" si="5"/>
        <v>17.03</v>
      </c>
      <c r="H23" s="109">
        <f t="shared" ref="H23:H31" si="6">(G23/F23)*100</f>
        <v>100</v>
      </c>
      <c r="I23" s="109">
        <f>(G23/E23)*100</f>
        <v>114.4489247311828</v>
      </c>
    </row>
    <row r="24" spans="1:9" ht="15.75" customHeight="1" x14ac:dyDescent="0.25">
      <c r="A24" s="56"/>
      <c r="B24" s="56">
        <v>641</v>
      </c>
      <c r="C24" s="57"/>
      <c r="D24" s="29" t="s">
        <v>124</v>
      </c>
      <c r="E24" s="90">
        <f>SUM(E25:E25)</f>
        <v>14.88</v>
      </c>
      <c r="F24" s="90"/>
      <c r="G24" s="90">
        <f t="shared" ref="G24" si="7">SUM(G25:G25)</f>
        <v>17.03</v>
      </c>
      <c r="H24" s="110"/>
      <c r="I24" s="110">
        <f>(G24/E24)*100</f>
        <v>114.4489247311828</v>
      </c>
    </row>
    <row r="25" spans="1:9" ht="30.75" customHeight="1" x14ac:dyDescent="0.25">
      <c r="A25" s="7"/>
      <c r="B25" s="7">
        <v>6413</v>
      </c>
      <c r="C25" s="8"/>
      <c r="D25" s="22" t="s">
        <v>125</v>
      </c>
      <c r="E25" s="92">
        <v>14.88</v>
      </c>
      <c r="F25" s="92"/>
      <c r="G25" s="92">
        <v>17.03</v>
      </c>
      <c r="H25" s="111"/>
      <c r="I25" s="111">
        <f t="shared" ref="I25:I26" si="8">(G25/E25)*100</f>
        <v>114.4489247311828</v>
      </c>
    </row>
    <row r="26" spans="1:9" ht="15" customHeight="1" x14ac:dyDescent="0.25">
      <c r="A26" s="63"/>
      <c r="B26" s="63"/>
      <c r="C26" s="64">
        <v>31</v>
      </c>
      <c r="D26" s="64" t="s">
        <v>23</v>
      </c>
      <c r="E26" s="94">
        <v>14.88</v>
      </c>
      <c r="F26" s="99">
        <v>17.03</v>
      </c>
      <c r="G26" s="99">
        <v>17.03</v>
      </c>
      <c r="H26" s="112">
        <f t="shared" si="6"/>
        <v>100</v>
      </c>
      <c r="I26" s="112">
        <f t="shared" si="8"/>
        <v>114.4489247311828</v>
      </c>
    </row>
    <row r="27" spans="1:9" ht="53.25" customHeight="1" x14ac:dyDescent="0.25">
      <c r="A27" s="72"/>
      <c r="B27" s="73">
        <v>65</v>
      </c>
      <c r="C27" s="74"/>
      <c r="D27" s="75" t="s">
        <v>100</v>
      </c>
      <c r="E27" s="95">
        <f>SUM(E28)</f>
        <v>35240.01</v>
      </c>
      <c r="F27" s="95">
        <v>40115.5</v>
      </c>
      <c r="G27" s="95">
        <f>SUM(G28)</f>
        <v>39443.040000000001</v>
      </c>
      <c r="H27" s="109">
        <f t="shared" si="6"/>
        <v>98.323690344131322</v>
      </c>
      <c r="I27" s="109">
        <f>(G27/E27)*100</f>
        <v>111.92686948726744</v>
      </c>
    </row>
    <row r="28" spans="1:9" x14ac:dyDescent="0.25">
      <c r="A28" s="56"/>
      <c r="B28" s="56">
        <v>652</v>
      </c>
      <c r="C28" s="57"/>
      <c r="D28" s="29" t="s">
        <v>98</v>
      </c>
      <c r="E28" s="90">
        <f t="shared" ref="E28:G28" si="9">SUM(E29:E29)</f>
        <v>35240.01</v>
      </c>
      <c r="F28" s="90"/>
      <c r="G28" s="90">
        <f t="shared" si="9"/>
        <v>39443.040000000001</v>
      </c>
      <c r="H28" s="110"/>
      <c r="I28" s="110">
        <f>(G28/E28)*100</f>
        <v>111.92686948726744</v>
      </c>
    </row>
    <row r="29" spans="1:9" x14ac:dyDescent="0.25">
      <c r="A29" s="7"/>
      <c r="B29" s="7">
        <v>6526</v>
      </c>
      <c r="C29" s="8"/>
      <c r="D29" s="22" t="s">
        <v>99</v>
      </c>
      <c r="E29" s="92">
        <v>35240.01</v>
      </c>
      <c r="F29" s="92"/>
      <c r="G29" s="92">
        <v>39443.040000000001</v>
      </c>
      <c r="H29" s="111"/>
      <c r="I29" s="111">
        <f t="shared" ref="I29" si="10">(G29/E29)*100</f>
        <v>111.92686948726744</v>
      </c>
    </row>
    <row r="30" spans="1:9" x14ac:dyDescent="0.25">
      <c r="A30" s="65"/>
      <c r="B30" s="63"/>
      <c r="C30" s="64">
        <v>43</v>
      </c>
      <c r="D30" s="64" t="s">
        <v>28</v>
      </c>
      <c r="E30" s="94">
        <v>35240.01</v>
      </c>
      <c r="F30" s="99">
        <v>40115.5</v>
      </c>
      <c r="G30" s="99">
        <v>39443.040000000001</v>
      </c>
      <c r="H30" s="112">
        <f t="shared" si="6"/>
        <v>98.323690344131322</v>
      </c>
      <c r="I30" s="112">
        <f>(G30/E30)*100</f>
        <v>111.92686948726744</v>
      </c>
    </row>
    <row r="31" spans="1:9" ht="44.25" customHeight="1" x14ac:dyDescent="0.25">
      <c r="A31" s="58"/>
      <c r="B31" s="58">
        <v>66</v>
      </c>
      <c r="C31" s="59"/>
      <c r="D31" s="31" t="s">
        <v>101</v>
      </c>
      <c r="E31" s="89">
        <f>SUM(E32,E35)</f>
        <v>7133.5199999999995</v>
      </c>
      <c r="F31" s="89">
        <v>6488.8</v>
      </c>
      <c r="G31" s="89">
        <f>SUM(G32,G35)</f>
        <v>6607.6</v>
      </c>
      <c r="H31" s="109">
        <f t="shared" si="6"/>
        <v>101.83084699790408</v>
      </c>
      <c r="I31" s="109">
        <f>(G30/E30)*100</f>
        <v>111.92686948726744</v>
      </c>
    </row>
    <row r="32" spans="1:9" ht="38.25" customHeight="1" x14ac:dyDescent="0.25">
      <c r="A32" s="54"/>
      <c r="B32" s="55">
        <v>661</v>
      </c>
      <c r="C32" s="55"/>
      <c r="D32" s="29" t="s">
        <v>102</v>
      </c>
      <c r="E32" s="90">
        <f t="shared" ref="E32:G32" si="11">SUM(E33:E34)</f>
        <v>5545.2699999999995</v>
      </c>
      <c r="F32" s="90"/>
      <c r="G32" s="90">
        <f t="shared" si="11"/>
        <v>5098.8</v>
      </c>
      <c r="H32" s="110"/>
      <c r="I32" s="110">
        <f>(G32/E32)*100</f>
        <v>91.948633700432993</v>
      </c>
    </row>
    <row r="33" spans="1:9" ht="15.75" customHeight="1" x14ac:dyDescent="0.25">
      <c r="A33" s="7"/>
      <c r="B33" s="7">
        <v>6614</v>
      </c>
      <c r="C33" s="8"/>
      <c r="D33" s="22" t="s">
        <v>103</v>
      </c>
      <c r="E33" s="92">
        <v>40.200000000000003</v>
      </c>
      <c r="F33" s="92"/>
      <c r="G33" s="92">
        <v>158.80000000000001</v>
      </c>
      <c r="H33" s="111"/>
      <c r="I33" s="111">
        <f t="shared" ref="I33:I34" si="12">(G33/E33)*100</f>
        <v>395.02487562189054</v>
      </c>
    </row>
    <row r="34" spans="1:9" x14ac:dyDescent="0.25">
      <c r="A34" s="7"/>
      <c r="B34" s="7">
        <v>6615</v>
      </c>
      <c r="C34" s="8"/>
      <c r="D34" s="22" t="s">
        <v>104</v>
      </c>
      <c r="E34" s="92">
        <v>5505.07</v>
      </c>
      <c r="F34" s="92"/>
      <c r="G34" s="92">
        <v>4940</v>
      </c>
      <c r="H34" s="111"/>
      <c r="I34" s="111">
        <f t="shared" si="12"/>
        <v>89.735462037721589</v>
      </c>
    </row>
    <row r="35" spans="1:9" ht="25.5" x14ac:dyDescent="0.25">
      <c r="A35" s="56"/>
      <c r="B35" s="56">
        <v>663</v>
      </c>
      <c r="C35" s="57"/>
      <c r="D35" s="29" t="s">
        <v>105</v>
      </c>
      <c r="E35" s="93">
        <f t="shared" ref="E35:G35" si="13">SUM(E36:E37)</f>
        <v>1588.25</v>
      </c>
      <c r="F35" s="93"/>
      <c r="G35" s="93">
        <f t="shared" si="13"/>
        <v>1508.8</v>
      </c>
      <c r="H35" s="110"/>
      <c r="I35" s="110">
        <f>(G35/E35)*100</f>
        <v>94.997638910750823</v>
      </c>
    </row>
    <row r="36" spans="1:9" x14ac:dyDescent="0.25">
      <c r="A36" s="7"/>
      <c r="B36" s="7">
        <v>6631</v>
      </c>
      <c r="C36" s="8"/>
      <c r="D36" s="22" t="s">
        <v>106</v>
      </c>
      <c r="E36" s="92">
        <v>1588.25</v>
      </c>
      <c r="F36" s="92"/>
      <c r="G36" s="92">
        <v>710.81</v>
      </c>
      <c r="H36" s="111"/>
      <c r="I36" s="111">
        <f t="shared" ref="I36:I39" si="14">(G36/E36)*100</f>
        <v>44.754289312135995</v>
      </c>
    </row>
    <row r="37" spans="1:9" x14ac:dyDescent="0.25">
      <c r="A37" s="7"/>
      <c r="B37" s="7">
        <v>6632</v>
      </c>
      <c r="C37" s="8"/>
      <c r="D37" s="22" t="s">
        <v>107</v>
      </c>
      <c r="E37" s="92"/>
      <c r="F37" s="92"/>
      <c r="G37" s="92">
        <v>797.99</v>
      </c>
      <c r="H37" s="111"/>
      <c r="I37" s="111"/>
    </row>
    <row r="38" spans="1:9" x14ac:dyDescent="0.25">
      <c r="A38" s="65"/>
      <c r="B38" s="63"/>
      <c r="C38" s="64">
        <v>31</v>
      </c>
      <c r="D38" s="64" t="s">
        <v>23</v>
      </c>
      <c r="E38" s="94">
        <v>5545.27</v>
      </c>
      <c r="F38" s="99">
        <v>4980.8</v>
      </c>
      <c r="G38" s="99">
        <v>5098.8</v>
      </c>
      <c r="H38" s="112">
        <f t="shared" ref="H38:H40" si="15">(G38/F38)*100</f>
        <v>102.36909733376164</v>
      </c>
      <c r="I38" s="112">
        <f t="shared" si="14"/>
        <v>91.948633700432978</v>
      </c>
    </row>
    <row r="39" spans="1:9" x14ac:dyDescent="0.25">
      <c r="A39" s="65"/>
      <c r="B39" s="63"/>
      <c r="C39" s="64">
        <v>61</v>
      </c>
      <c r="D39" s="64" t="s">
        <v>118</v>
      </c>
      <c r="E39" s="94">
        <v>1588.25</v>
      </c>
      <c r="F39" s="99">
        <v>1508</v>
      </c>
      <c r="G39" s="99">
        <v>1508.8</v>
      </c>
      <c r="H39" s="112">
        <f t="shared" si="15"/>
        <v>100.05305039787797</v>
      </c>
      <c r="I39" s="112">
        <f t="shared" si="14"/>
        <v>94.997638910750823</v>
      </c>
    </row>
    <row r="40" spans="1:9" ht="24.75" customHeight="1" x14ac:dyDescent="0.25">
      <c r="A40" s="76"/>
      <c r="B40" s="73">
        <v>67</v>
      </c>
      <c r="C40" s="74"/>
      <c r="D40" s="77" t="s">
        <v>108</v>
      </c>
      <c r="E40" s="96">
        <f>SUM(E41)</f>
        <v>65802.11</v>
      </c>
      <c r="F40" s="96">
        <v>102761.27</v>
      </c>
      <c r="G40" s="96">
        <f>SUM(G41)</f>
        <v>92632.35</v>
      </c>
      <c r="H40" s="109">
        <f t="shared" si="15"/>
        <v>90.143251440936851</v>
      </c>
      <c r="I40" s="109">
        <f>(G40/E40)*100</f>
        <v>140.77413323068214</v>
      </c>
    </row>
    <row r="41" spans="1:9" ht="38.25" x14ac:dyDescent="0.25">
      <c r="A41" s="56"/>
      <c r="B41" s="56">
        <v>671</v>
      </c>
      <c r="C41" s="57"/>
      <c r="D41" s="29" t="s">
        <v>109</v>
      </c>
      <c r="E41" s="90">
        <f>SUM(E42:E43)</f>
        <v>65802.11</v>
      </c>
      <c r="F41" s="90"/>
      <c r="G41" s="90">
        <f>SUM(G42:G43)</f>
        <v>92632.35</v>
      </c>
      <c r="H41" s="110"/>
      <c r="I41" s="110">
        <f>(G41/E41)*100</f>
        <v>140.77413323068214</v>
      </c>
    </row>
    <row r="42" spans="1:9" ht="38.25" x14ac:dyDescent="0.25">
      <c r="A42" s="7"/>
      <c r="B42" s="7">
        <v>6711</v>
      </c>
      <c r="C42" s="8"/>
      <c r="D42" s="22" t="s">
        <v>110</v>
      </c>
      <c r="E42" s="92">
        <v>65802.11</v>
      </c>
      <c r="F42" s="92"/>
      <c r="G42" s="92">
        <v>77171.850000000006</v>
      </c>
      <c r="H42" s="111"/>
      <c r="I42" s="111">
        <f t="shared" ref="I42:I45" si="16">(G42/E42)*100</f>
        <v>117.27868604821336</v>
      </c>
    </row>
    <row r="43" spans="1:9" ht="38.25" x14ac:dyDescent="0.25">
      <c r="A43" s="7"/>
      <c r="B43" s="7">
        <v>6712</v>
      </c>
      <c r="C43" s="8"/>
      <c r="D43" s="22" t="s">
        <v>111</v>
      </c>
      <c r="E43" s="92"/>
      <c r="F43" s="92"/>
      <c r="G43" s="92">
        <v>15460.5</v>
      </c>
      <c r="H43" s="111"/>
      <c r="I43" s="111">
        <v>0</v>
      </c>
    </row>
    <row r="44" spans="1:9" x14ac:dyDescent="0.25">
      <c r="A44" s="63"/>
      <c r="B44" s="63"/>
      <c r="C44" s="64">
        <v>11</v>
      </c>
      <c r="D44" s="64" t="s">
        <v>13</v>
      </c>
      <c r="E44" s="94">
        <v>9223.83</v>
      </c>
      <c r="F44" s="99">
        <v>8434.4500000000007</v>
      </c>
      <c r="G44" s="99">
        <v>6454.45</v>
      </c>
      <c r="H44" s="112">
        <f t="shared" ref="H44:H45" si="17">(G44/F44)*100</f>
        <v>76.524847500429772</v>
      </c>
      <c r="I44" s="112">
        <f t="shared" si="16"/>
        <v>69.975812650493339</v>
      </c>
    </row>
    <row r="45" spans="1:9" x14ac:dyDescent="0.25">
      <c r="A45" s="63"/>
      <c r="B45" s="63"/>
      <c r="C45" s="64">
        <v>44</v>
      </c>
      <c r="D45" s="64" t="s">
        <v>128</v>
      </c>
      <c r="E45" s="94">
        <v>56578.28</v>
      </c>
      <c r="F45" s="99">
        <v>94326.82</v>
      </c>
      <c r="G45" s="99">
        <v>86177.9</v>
      </c>
      <c r="H45" s="112">
        <f t="shared" si="17"/>
        <v>91.360972414844468</v>
      </c>
      <c r="I45" s="112">
        <f t="shared" si="16"/>
        <v>152.31622452997863</v>
      </c>
    </row>
    <row r="46" spans="1:9" x14ac:dyDescent="0.25">
      <c r="A46" s="82"/>
      <c r="B46" s="82">
        <v>92</v>
      </c>
      <c r="C46" s="83"/>
      <c r="D46" s="83" t="s">
        <v>129</v>
      </c>
      <c r="E46" s="97">
        <f>E47</f>
        <v>16104.51</v>
      </c>
      <c r="F46" s="97">
        <f>F47</f>
        <v>6164.3599999999988</v>
      </c>
      <c r="G46" s="97">
        <f t="shared" ref="G46" si="18">G47</f>
        <v>6164.3599999999988</v>
      </c>
      <c r="H46" s="124">
        <f>(G46/F46)*100</f>
        <v>100</v>
      </c>
      <c r="I46" s="124">
        <f>(G46/E46)*100</f>
        <v>38.277227931802948</v>
      </c>
    </row>
    <row r="47" spans="1:9" x14ac:dyDescent="0.25">
      <c r="A47" s="82"/>
      <c r="B47" s="82">
        <v>922</v>
      </c>
      <c r="C47" s="83"/>
      <c r="D47" s="83" t="s">
        <v>130</v>
      </c>
      <c r="E47" s="97">
        <f>SUM(E48:E54)</f>
        <v>16104.51</v>
      </c>
      <c r="F47" s="97">
        <f>SUM(F48:F54)</f>
        <v>6164.3599999999988</v>
      </c>
      <c r="G47" s="97">
        <f t="shared" ref="G47" si="19">SUM(G48:G54)</f>
        <v>6164.3599999999988</v>
      </c>
      <c r="H47" s="124">
        <f>(G47/F47)*100</f>
        <v>100</v>
      </c>
      <c r="I47" s="124">
        <f>(G47/E47)*100</f>
        <v>38.277227931802948</v>
      </c>
    </row>
    <row r="48" spans="1:9" x14ac:dyDescent="0.25">
      <c r="A48" s="63"/>
      <c r="B48" s="63"/>
      <c r="C48" s="64">
        <v>11</v>
      </c>
      <c r="D48" s="64" t="s">
        <v>13</v>
      </c>
      <c r="E48" s="94">
        <v>-394.52</v>
      </c>
      <c r="F48" s="99">
        <v>-405.42</v>
      </c>
      <c r="G48" s="99">
        <v>-405.42</v>
      </c>
      <c r="H48" s="112">
        <f>(G48/F48)*100</f>
        <v>100</v>
      </c>
      <c r="I48" s="112">
        <f t="shared" ref="I48:I53" si="20">(G48/E48)*100</f>
        <v>102.76285105951537</v>
      </c>
    </row>
    <row r="49" spans="1:9" x14ac:dyDescent="0.25">
      <c r="A49" s="65"/>
      <c r="B49" s="63"/>
      <c r="C49" s="64">
        <v>31</v>
      </c>
      <c r="D49" s="81" t="s">
        <v>23</v>
      </c>
      <c r="E49" s="94">
        <v>1422.38</v>
      </c>
      <c r="F49" s="99">
        <v>162.35</v>
      </c>
      <c r="G49" s="99">
        <v>162.35</v>
      </c>
      <c r="H49" s="112">
        <f t="shared" ref="H49:H54" si="21">(G49/F49)*100</f>
        <v>100</v>
      </c>
      <c r="I49" s="112">
        <f t="shared" si="20"/>
        <v>11.4139681379097</v>
      </c>
    </row>
    <row r="50" spans="1:9" x14ac:dyDescent="0.25">
      <c r="A50" s="65"/>
      <c r="B50" s="63"/>
      <c r="C50" s="64">
        <v>43</v>
      </c>
      <c r="D50" s="64" t="s">
        <v>28</v>
      </c>
      <c r="E50" s="94">
        <v>-2368.0500000000002</v>
      </c>
      <c r="F50" s="99">
        <v>-2264.8000000000002</v>
      </c>
      <c r="G50" s="99">
        <v>-2264.8000000000002</v>
      </c>
      <c r="H50" s="112">
        <f t="shared" si="21"/>
        <v>100</v>
      </c>
      <c r="I50" s="112">
        <f t="shared" si="20"/>
        <v>95.639872468909019</v>
      </c>
    </row>
    <row r="51" spans="1:9" x14ac:dyDescent="0.25">
      <c r="A51" s="65"/>
      <c r="B51" s="63"/>
      <c r="C51" s="64">
        <v>44</v>
      </c>
      <c r="D51" s="64" t="s">
        <v>128</v>
      </c>
      <c r="E51" s="94">
        <v>1127.8800000000001</v>
      </c>
      <c r="F51" s="99">
        <v>-3168.43</v>
      </c>
      <c r="G51" s="99">
        <v>-3168.43</v>
      </c>
      <c r="H51" s="112">
        <f t="shared" si="21"/>
        <v>100</v>
      </c>
      <c r="I51" s="112">
        <f t="shared" si="20"/>
        <v>-280.91906940454658</v>
      </c>
    </row>
    <row r="52" spans="1:9" x14ac:dyDescent="0.25">
      <c r="A52" s="65"/>
      <c r="B52" s="63"/>
      <c r="C52" s="64">
        <v>51</v>
      </c>
      <c r="D52" s="64" t="s">
        <v>89</v>
      </c>
      <c r="E52" s="94">
        <v>2394.73</v>
      </c>
      <c r="F52" s="99">
        <v>20093.439999999999</v>
      </c>
      <c r="G52" s="99">
        <v>20093.439999999999</v>
      </c>
      <c r="H52" s="112">
        <f t="shared" si="21"/>
        <v>100</v>
      </c>
      <c r="I52" s="112">
        <f t="shared" si="20"/>
        <v>839.06912261507557</v>
      </c>
    </row>
    <row r="53" spans="1:9" x14ac:dyDescent="0.25">
      <c r="A53" s="65"/>
      <c r="B53" s="63"/>
      <c r="C53" s="64">
        <v>52</v>
      </c>
      <c r="D53" s="64" t="s">
        <v>27</v>
      </c>
      <c r="E53" s="94">
        <v>13922.09</v>
      </c>
      <c r="F53" s="99">
        <v>-8652.7800000000007</v>
      </c>
      <c r="G53" s="99">
        <v>-8652.7800000000007</v>
      </c>
      <c r="H53" s="112">
        <f t="shared" si="21"/>
        <v>100</v>
      </c>
      <c r="I53" s="112">
        <f t="shared" si="20"/>
        <v>-62.151444215631422</v>
      </c>
    </row>
    <row r="54" spans="1:9" x14ac:dyDescent="0.25">
      <c r="A54" s="65"/>
      <c r="B54" s="63"/>
      <c r="C54" s="64">
        <v>61</v>
      </c>
      <c r="D54" s="81" t="s">
        <v>118</v>
      </c>
      <c r="E54" s="94"/>
      <c r="F54" s="99">
        <v>400</v>
      </c>
      <c r="G54" s="99">
        <v>400</v>
      </c>
      <c r="H54" s="112">
        <f t="shared" si="21"/>
        <v>100</v>
      </c>
      <c r="I54" s="112">
        <v>0</v>
      </c>
    </row>
    <row r="55" spans="1:9" x14ac:dyDescent="0.25">
      <c r="A55" s="78"/>
      <c r="B55" s="79" t="s">
        <v>112</v>
      </c>
      <c r="C55" s="80"/>
      <c r="D55" s="80"/>
      <c r="E55" s="98">
        <f>SUM(E11+E23+E27+E31+E40+E46)</f>
        <v>1153668.7500000002</v>
      </c>
      <c r="F55" s="98">
        <f>SUM(F11+F23+F27+F31+F40+F46)</f>
        <v>1434947.62</v>
      </c>
      <c r="G55" s="98">
        <f>SUM(G11+G23+G27+G31+G40+G46)</f>
        <v>1429888.8700000003</v>
      </c>
      <c r="H55" s="108">
        <f>(G55/F55)*100</f>
        <v>99.647460999308137</v>
      </c>
      <c r="I55" s="108">
        <f>(G55/E55)*100</f>
        <v>123.94275826575003</v>
      </c>
    </row>
    <row r="57" spans="1:9" ht="15.75" x14ac:dyDescent="0.25">
      <c r="A57" s="201" t="s">
        <v>14</v>
      </c>
      <c r="B57" s="202"/>
      <c r="C57" s="202"/>
      <c r="D57" s="202"/>
      <c r="E57" s="202"/>
      <c r="F57" s="202"/>
      <c r="G57" s="202"/>
      <c r="H57" s="202"/>
      <c r="I57" s="202"/>
    </row>
    <row r="58" spans="1:9" ht="18" x14ac:dyDescent="0.25">
      <c r="A58" s="1"/>
      <c r="B58" s="1"/>
      <c r="C58" s="1"/>
      <c r="D58" s="1"/>
      <c r="E58" s="1"/>
      <c r="F58" s="1"/>
      <c r="G58" s="1"/>
      <c r="H58" s="1"/>
      <c r="I58" s="2"/>
    </row>
    <row r="59" spans="1:9" ht="25.5" x14ac:dyDescent="0.25">
      <c r="A59" s="12" t="s">
        <v>9</v>
      </c>
      <c r="B59" s="11" t="s">
        <v>10</v>
      </c>
      <c r="C59" s="11" t="s">
        <v>11</v>
      </c>
      <c r="D59" s="11" t="s">
        <v>15</v>
      </c>
      <c r="E59" s="11" t="s">
        <v>214</v>
      </c>
      <c r="F59" s="12" t="s">
        <v>196</v>
      </c>
      <c r="G59" s="11" t="s">
        <v>215</v>
      </c>
      <c r="H59" s="107" t="s">
        <v>222</v>
      </c>
      <c r="I59" s="107" t="s">
        <v>217</v>
      </c>
    </row>
    <row r="60" spans="1:9" x14ac:dyDescent="0.25">
      <c r="A60" s="68">
        <v>3</v>
      </c>
      <c r="B60" s="68"/>
      <c r="C60" s="68"/>
      <c r="D60" s="38" t="s">
        <v>16</v>
      </c>
      <c r="E60" s="88">
        <f>SUM(E61+E77+E118+E124+E130)</f>
        <v>1124703.6600000001</v>
      </c>
      <c r="F60" s="88">
        <f>SUM(F61+F77+F118+F124+F130)</f>
        <v>1413565.6400000001</v>
      </c>
      <c r="G60" s="88">
        <f>SUM(G61+G77+G118+G124+G130)</f>
        <v>1406039.7000000002</v>
      </c>
      <c r="H60" s="108">
        <f t="shared" ref="H60:H61" si="22">(G60/F60)*100</f>
        <v>99.467591756121081</v>
      </c>
      <c r="I60" s="108">
        <f>(G60/E60)*100</f>
        <v>125.01423708357098</v>
      </c>
    </row>
    <row r="61" spans="1:9" x14ac:dyDescent="0.25">
      <c r="A61" s="58"/>
      <c r="B61" s="59">
        <v>31</v>
      </c>
      <c r="C61" s="59"/>
      <c r="D61" s="31" t="s">
        <v>17</v>
      </c>
      <c r="E61" s="89">
        <f>SUM(E62,E66,E68)</f>
        <v>892880.17</v>
      </c>
      <c r="F61" s="89">
        <v>1148030.01</v>
      </c>
      <c r="G61" s="89">
        <f t="shared" ref="G61" si="23">SUM(G62,G66,G68)</f>
        <v>1148982.79</v>
      </c>
      <c r="H61" s="109">
        <f t="shared" si="22"/>
        <v>100.08299260399995</v>
      </c>
      <c r="I61" s="109">
        <f>(G61/E61)*100</f>
        <v>128.68275370030898</v>
      </c>
    </row>
    <row r="62" spans="1:9" x14ac:dyDescent="0.25">
      <c r="A62" s="54"/>
      <c r="B62" s="55">
        <v>311</v>
      </c>
      <c r="C62" s="55"/>
      <c r="D62" s="29" t="s">
        <v>30</v>
      </c>
      <c r="E62" s="90">
        <f t="shared" ref="E62:G62" si="24">SUM(E63:E65)</f>
        <v>734568.78</v>
      </c>
      <c r="F62" s="90"/>
      <c r="G62" s="90">
        <f t="shared" si="24"/>
        <v>953747.46</v>
      </c>
      <c r="H62" s="110"/>
      <c r="I62" s="110">
        <f>(G62/E62)*100</f>
        <v>129.83773418739631</v>
      </c>
    </row>
    <row r="63" spans="1:9" x14ac:dyDescent="0.25">
      <c r="A63" s="7"/>
      <c r="B63" s="7">
        <v>3111</v>
      </c>
      <c r="C63" s="8"/>
      <c r="D63" s="22" t="s">
        <v>42</v>
      </c>
      <c r="E63" s="92">
        <v>716105.12</v>
      </c>
      <c r="F63" s="100"/>
      <c r="G63" s="100">
        <v>923399</v>
      </c>
      <c r="H63" s="111"/>
      <c r="I63" s="111">
        <f t="shared" ref="I63:I67" si="25">(G63/E63)*100</f>
        <v>128.94740928538536</v>
      </c>
    </row>
    <row r="64" spans="1:9" x14ac:dyDescent="0.25">
      <c r="A64" s="7"/>
      <c r="B64" s="7">
        <v>3113</v>
      </c>
      <c r="C64" s="8"/>
      <c r="D64" s="22" t="s">
        <v>43</v>
      </c>
      <c r="E64" s="92">
        <v>15106.99</v>
      </c>
      <c r="F64" s="100"/>
      <c r="G64" s="100">
        <v>25109</v>
      </c>
      <c r="H64" s="111"/>
      <c r="I64" s="111">
        <f t="shared" si="25"/>
        <v>166.20782829670239</v>
      </c>
    </row>
    <row r="65" spans="1:9" x14ac:dyDescent="0.25">
      <c r="A65" s="7"/>
      <c r="B65" s="7">
        <v>3114</v>
      </c>
      <c r="C65" s="8"/>
      <c r="D65" s="22" t="s">
        <v>44</v>
      </c>
      <c r="E65" s="92">
        <v>3356.67</v>
      </c>
      <c r="F65" s="100"/>
      <c r="G65" s="100">
        <v>5239.46</v>
      </c>
      <c r="H65" s="111"/>
      <c r="I65" s="111">
        <f t="shared" si="25"/>
        <v>156.09100686096639</v>
      </c>
    </row>
    <row r="66" spans="1:9" x14ac:dyDescent="0.25">
      <c r="A66" s="56"/>
      <c r="B66" s="56">
        <v>312</v>
      </c>
      <c r="C66" s="57"/>
      <c r="D66" s="29" t="s">
        <v>45</v>
      </c>
      <c r="E66" s="93">
        <f t="shared" ref="E66:G66" si="26">E67</f>
        <v>39365.480000000003</v>
      </c>
      <c r="F66" s="93"/>
      <c r="G66" s="93">
        <f t="shared" si="26"/>
        <v>39946.050000000003</v>
      </c>
      <c r="H66" s="110"/>
      <c r="I66" s="110">
        <f>(G66/E66)*100</f>
        <v>101.47482007078284</v>
      </c>
    </row>
    <row r="67" spans="1:9" x14ac:dyDescent="0.25">
      <c r="A67" s="7"/>
      <c r="B67" s="7">
        <v>3121</v>
      </c>
      <c r="C67" s="8"/>
      <c r="D67" s="22" t="s">
        <v>46</v>
      </c>
      <c r="E67" s="92">
        <v>39365.480000000003</v>
      </c>
      <c r="F67" s="100"/>
      <c r="G67" s="100">
        <v>39946.050000000003</v>
      </c>
      <c r="H67" s="111"/>
      <c r="I67" s="111">
        <f t="shared" si="25"/>
        <v>101.47482007078284</v>
      </c>
    </row>
    <row r="68" spans="1:9" x14ac:dyDescent="0.25">
      <c r="A68" s="56"/>
      <c r="B68" s="56">
        <v>313</v>
      </c>
      <c r="C68" s="57"/>
      <c r="D68" s="29" t="s">
        <v>31</v>
      </c>
      <c r="E68" s="90">
        <f>SUM(E69:E71)</f>
        <v>118945.91</v>
      </c>
      <c r="F68" s="90"/>
      <c r="G68" s="90">
        <f t="shared" ref="G68" si="27">SUM(G69:G71)</f>
        <v>155289.28</v>
      </c>
      <c r="H68" s="110"/>
      <c r="I68" s="110">
        <f>(G68/E68)*100</f>
        <v>130.55453525051848</v>
      </c>
    </row>
    <row r="69" spans="1:9" ht="25.5" x14ac:dyDescent="0.25">
      <c r="A69" s="7"/>
      <c r="B69" s="7">
        <v>3131</v>
      </c>
      <c r="C69" s="8"/>
      <c r="D69" s="22" t="s">
        <v>47</v>
      </c>
      <c r="E69" s="92"/>
      <c r="F69" s="100"/>
      <c r="G69" s="100"/>
      <c r="H69" s="111"/>
      <c r="I69" s="111"/>
    </row>
    <row r="70" spans="1:9" ht="25.5" x14ac:dyDescent="0.25">
      <c r="A70" s="7"/>
      <c r="B70" s="7">
        <v>3132</v>
      </c>
      <c r="C70" s="8"/>
      <c r="D70" s="22" t="s">
        <v>48</v>
      </c>
      <c r="E70" s="92">
        <v>118945.91</v>
      </c>
      <c r="F70" s="100"/>
      <c r="G70" s="100">
        <v>155289.28</v>
      </c>
      <c r="H70" s="111"/>
      <c r="I70" s="111">
        <f t="shared" ref="I70:I76" si="28">(G70/E70)*100</f>
        <v>130.55453525051848</v>
      </c>
    </row>
    <row r="71" spans="1:9" x14ac:dyDescent="0.25">
      <c r="A71" s="7"/>
      <c r="B71" s="7">
        <v>3133</v>
      </c>
      <c r="C71" s="8"/>
      <c r="D71" s="22" t="s">
        <v>122</v>
      </c>
      <c r="E71" s="92"/>
      <c r="F71" s="100"/>
      <c r="G71" s="100"/>
      <c r="H71" s="111"/>
      <c r="I71" s="111"/>
    </row>
    <row r="72" spans="1:9" x14ac:dyDescent="0.25">
      <c r="A72" s="63"/>
      <c r="B72" s="63"/>
      <c r="C72" s="64">
        <v>11</v>
      </c>
      <c r="D72" s="64" t="s">
        <v>13</v>
      </c>
      <c r="E72" s="94">
        <v>9178.0400000000009</v>
      </c>
      <c r="F72" s="99">
        <v>8526.24</v>
      </c>
      <c r="G72" s="99">
        <v>6546.24</v>
      </c>
      <c r="H72" s="112">
        <f t="shared" ref="H72:H76" si="29">(G72/F72)*100</f>
        <v>76.777571356189839</v>
      </c>
      <c r="I72" s="112">
        <f t="shared" si="28"/>
        <v>71.32503235985024</v>
      </c>
    </row>
    <row r="73" spans="1:9" x14ac:dyDescent="0.25">
      <c r="A73" s="63"/>
      <c r="B73" s="63"/>
      <c r="C73" s="64">
        <v>31</v>
      </c>
      <c r="D73" s="81" t="s">
        <v>23</v>
      </c>
      <c r="E73" s="94">
        <v>97.8</v>
      </c>
      <c r="F73" s="99">
        <v>520.52</v>
      </c>
      <c r="G73" s="99">
        <v>520.52</v>
      </c>
      <c r="H73" s="112">
        <f t="shared" si="29"/>
        <v>100</v>
      </c>
      <c r="I73" s="112">
        <f t="shared" si="28"/>
        <v>532.22903885480571</v>
      </c>
    </row>
    <row r="74" spans="1:9" x14ac:dyDescent="0.25">
      <c r="A74" s="65"/>
      <c r="B74" s="63"/>
      <c r="C74" s="64">
        <v>43</v>
      </c>
      <c r="D74" s="64" t="s">
        <v>28</v>
      </c>
      <c r="E74" s="94">
        <v>7795.2</v>
      </c>
      <c r="F74" s="99">
        <v>10481.75</v>
      </c>
      <c r="G74" s="99">
        <v>10387.75</v>
      </c>
      <c r="H74" s="112">
        <f t="shared" si="29"/>
        <v>99.103203186490802</v>
      </c>
      <c r="I74" s="112">
        <f t="shared" si="28"/>
        <v>133.25828715106732</v>
      </c>
    </row>
    <row r="75" spans="1:9" x14ac:dyDescent="0.25">
      <c r="A75" s="65"/>
      <c r="B75" s="63"/>
      <c r="C75" s="64">
        <v>51</v>
      </c>
      <c r="D75" s="64" t="s">
        <v>89</v>
      </c>
      <c r="E75" s="94">
        <v>14266.16</v>
      </c>
      <c r="F75" s="99">
        <v>32023.83</v>
      </c>
      <c r="G75" s="99">
        <v>34003.83</v>
      </c>
      <c r="H75" s="112">
        <f t="shared" si="29"/>
        <v>106.1828956748771</v>
      </c>
      <c r="I75" s="112">
        <f t="shared" si="28"/>
        <v>238.35306767903907</v>
      </c>
    </row>
    <row r="76" spans="1:9" x14ac:dyDescent="0.25">
      <c r="A76" s="65"/>
      <c r="B76" s="63"/>
      <c r="C76" s="64">
        <v>52</v>
      </c>
      <c r="D76" s="64" t="s">
        <v>27</v>
      </c>
      <c r="E76" s="94">
        <v>861542.97</v>
      </c>
      <c r="F76" s="99">
        <v>1096477.67</v>
      </c>
      <c r="G76" s="99">
        <v>1097524.45</v>
      </c>
      <c r="H76" s="112">
        <f t="shared" si="29"/>
        <v>100.09546751645202</v>
      </c>
      <c r="I76" s="112">
        <f t="shared" si="28"/>
        <v>127.39056416419949</v>
      </c>
    </row>
    <row r="77" spans="1:9" x14ac:dyDescent="0.25">
      <c r="A77" s="60"/>
      <c r="B77" s="61">
        <v>32</v>
      </c>
      <c r="C77" s="62"/>
      <c r="D77" s="31" t="s">
        <v>22</v>
      </c>
      <c r="E77" s="89">
        <f>SUM(E78,E83,E91,E101,E103)</f>
        <v>216510.79</v>
      </c>
      <c r="F77" s="89">
        <v>248303.58</v>
      </c>
      <c r="G77" s="89">
        <f t="shared" ref="G77" si="30">SUM(G78,G83,G91,G101,G103)</f>
        <v>239971.05000000002</v>
      </c>
      <c r="H77" s="109">
        <f t="shared" ref="H77" si="31">(G77/F77)*100</f>
        <v>96.64421672857074</v>
      </c>
      <c r="I77" s="109">
        <f>(G77/E77)*100</f>
        <v>110.83560777733064</v>
      </c>
    </row>
    <row r="78" spans="1:9" x14ac:dyDescent="0.25">
      <c r="A78" s="50"/>
      <c r="B78" s="51">
        <v>321</v>
      </c>
      <c r="C78" s="49"/>
      <c r="D78" s="29" t="s">
        <v>32</v>
      </c>
      <c r="E78" s="90">
        <f t="shared" ref="E78:G78" si="32">SUM(E79:E82)</f>
        <v>49719.979999999989</v>
      </c>
      <c r="F78" s="90"/>
      <c r="G78" s="90">
        <f t="shared" si="32"/>
        <v>56770.319999999992</v>
      </c>
      <c r="H78" s="110"/>
      <c r="I78" s="110">
        <f>(G78/E78)*100</f>
        <v>114.1800941995552</v>
      </c>
    </row>
    <row r="79" spans="1:9" x14ac:dyDescent="0.25">
      <c r="A79" s="42"/>
      <c r="B79" s="10">
        <v>3211</v>
      </c>
      <c r="C79" s="8"/>
      <c r="D79" s="22" t="s">
        <v>49</v>
      </c>
      <c r="E79" s="100">
        <v>4370.16</v>
      </c>
      <c r="F79" s="100"/>
      <c r="G79" s="100">
        <v>3704.45</v>
      </c>
      <c r="H79" s="111"/>
      <c r="I79" s="111">
        <f t="shared" ref="I79:I82" si="33">(G79/E79)*100</f>
        <v>84.766919288996277</v>
      </c>
    </row>
    <row r="80" spans="1:9" ht="25.5" x14ac:dyDescent="0.25">
      <c r="A80" s="42"/>
      <c r="B80" s="7">
        <v>3212</v>
      </c>
      <c r="C80" s="8"/>
      <c r="D80" s="22" t="s">
        <v>50</v>
      </c>
      <c r="E80" s="100">
        <v>33456.49</v>
      </c>
      <c r="F80" s="100"/>
      <c r="G80" s="100">
        <v>32970.74</v>
      </c>
      <c r="H80" s="111"/>
      <c r="I80" s="111">
        <f t="shared" si="33"/>
        <v>98.548114282161691</v>
      </c>
    </row>
    <row r="81" spans="1:9" x14ac:dyDescent="0.25">
      <c r="A81" s="42"/>
      <c r="B81" s="7">
        <v>3213</v>
      </c>
      <c r="C81" s="8"/>
      <c r="D81" s="22" t="s">
        <v>51</v>
      </c>
      <c r="E81" s="100">
        <v>11646.13</v>
      </c>
      <c r="F81" s="100"/>
      <c r="G81" s="100">
        <v>19733.63</v>
      </c>
      <c r="H81" s="111"/>
      <c r="I81" s="111">
        <f t="shared" si="33"/>
        <v>169.44366927039286</v>
      </c>
    </row>
    <row r="82" spans="1:9" ht="25.5" x14ac:dyDescent="0.25">
      <c r="A82" s="42"/>
      <c r="B82" s="7">
        <v>3214</v>
      </c>
      <c r="C82" s="8"/>
      <c r="D82" s="22" t="s">
        <v>52</v>
      </c>
      <c r="E82" s="100">
        <v>247.2</v>
      </c>
      <c r="F82" s="100"/>
      <c r="G82" s="100">
        <v>361.5</v>
      </c>
      <c r="H82" s="111"/>
      <c r="I82" s="111">
        <f t="shared" si="33"/>
        <v>146.23786407766991</v>
      </c>
    </row>
    <row r="83" spans="1:9" x14ac:dyDescent="0.25">
      <c r="A83" s="47"/>
      <c r="B83" s="48">
        <v>322</v>
      </c>
      <c r="C83" s="49"/>
      <c r="D83" s="29" t="s">
        <v>33</v>
      </c>
      <c r="E83" s="90">
        <f>SUM(E84:E90)</f>
        <v>110888.73000000001</v>
      </c>
      <c r="F83" s="90"/>
      <c r="G83" s="90">
        <f>SUM(G84:G90)</f>
        <v>133677.11000000002</v>
      </c>
      <c r="H83" s="110"/>
      <c r="I83" s="110">
        <f>(G83/E83)*100</f>
        <v>120.55067273292788</v>
      </c>
    </row>
    <row r="84" spans="1:9" ht="25.5" x14ac:dyDescent="0.25">
      <c r="A84" s="41"/>
      <c r="B84" s="7">
        <v>3221</v>
      </c>
      <c r="C84" s="8"/>
      <c r="D84" s="22" t="s">
        <v>53</v>
      </c>
      <c r="E84" s="100">
        <v>12209.5</v>
      </c>
      <c r="F84" s="100"/>
      <c r="G84" s="100">
        <v>16981.86</v>
      </c>
      <c r="H84" s="111"/>
      <c r="I84" s="111">
        <f t="shared" ref="I84:I90" si="34">(G84/E84)*100</f>
        <v>139.08726811089727</v>
      </c>
    </row>
    <row r="85" spans="1:9" x14ac:dyDescent="0.25">
      <c r="A85" s="40"/>
      <c r="B85" s="7">
        <v>3222</v>
      </c>
      <c r="C85" s="8"/>
      <c r="D85" s="22" t="s">
        <v>54</v>
      </c>
      <c r="E85" s="100">
        <v>66862.95</v>
      </c>
      <c r="F85" s="100"/>
      <c r="G85" s="100">
        <v>76159.55</v>
      </c>
      <c r="H85" s="111"/>
      <c r="I85" s="111">
        <f t="shared" si="34"/>
        <v>113.90396325618299</v>
      </c>
    </row>
    <row r="86" spans="1:9" x14ac:dyDescent="0.25">
      <c r="A86" s="40"/>
      <c r="B86" s="44">
        <v>3223</v>
      </c>
      <c r="C86" s="9"/>
      <c r="D86" s="22" t="s">
        <v>55</v>
      </c>
      <c r="E86" s="100">
        <v>27718.15</v>
      </c>
      <c r="F86" s="100"/>
      <c r="G86" s="100">
        <v>37984.300000000003</v>
      </c>
      <c r="H86" s="111"/>
      <c r="I86" s="111">
        <f t="shared" si="34"/>
        <v>137.03764500877585</v>
      </c>
    </row>
    <row r="87" spans="1:9" ht="25.5" x14ac:dyDescent="0.25">
      <c r="A87" s="40"/>
      <c r="B87" s="10">
        <v>3224</v>
      </c>
      <c r="C87" s="10"/>
      <c r="D87" s="22" t="s">
        <v>56</v>
      </c>
      <c r="E87" s="100">
        <v>2084.54</v>
      </c>
      <c r="F87" s="100"/>
      <c r="G87" s="100">
        <v>1623.15</v>
      </c>
      <c r="H87" s="111"/>
      <c r="I87" s="111">
        <f t="shared" si="34"/>
        <v>77.866099954906119</v>
      </c>
    </row>
    <row r="88" spans="1:9" x14ac:dyDescent="0.25">
      <c r="A88" s="40"/>
      <c r="B88" s="10">
        <v>3225</v>
      </c>
      <c r="C88" s="8"/>
      <c r="D88" s="22" t="s">
        <v>57</v>
      </c>
      <c r="E88" s="100">
        <v>1707.74</v>
      </c>
      <c r="F88" s="100"/>
      <c r="G88" s="100">
        <v>374.57</v>
      </c>
      <c r="H88" s="111"/>
      <c r="I88" s="111">
        <f t="shared" si="34"/>
        <v>21.933666717415999</v>
      </c>
    </row>
    <row r="89" spans="1:9" ht="25.5" x14ac:dyDescent="0.25">
      <c r="A89" s="40"/>
      <c r="B89" s="43">
        <v>3226</v>
      </c>
      <c r="C89" s="40"/>
      <c r="D89" s="22" t="s">
        <v>58</v>
      </c>
      <c r="E89" s="100"/>
      <c r="F89" s="100"/>
      <c r="G89" s="100"/>
      <c r="H89" s="111"/>
      <c r="I89" s="111"/>
    </row>
    <row r="90" spans="1:9" ht="25.5" x14ac:dyDescent="0.25">
      <c r="A90" s="40"/>
      <c r="B90" s="43">
        <v>3227</v>
      </c>
      <c r="C90" s="40"/>
      <c r="D90" s="22" t="s">
        <v>59</v>
      </c>
      <c r="E90" s="100">
        <v>305.85000000000002</v>
      </c>
      <c r="F90" s="100"/>
      <c r="G90" s="100">
        <v>553.67999999999995</v>
      </c>
      <c r="H90" s="111"/>
      <c r="I90" s="111">
        <f t="shared" si="34"/>
        <v>181.02991662579691</v>
      </c>
    </row>
    <row r="91" spans="1:9" x14ac:dyDescent="0.25">
      <c r="A91" s="45"/>
      <c r="B91" s="46">
        <v>323</v>
      </c>
      <c r="C91" s="45"/>
      <c r="D91" s="29" t="s">
        <v>34</v>
      </c>
      <c r="E91" s="90">
        <f>SUM(E92:E100)</f>
        <v>49143.570000000007</v>
      </c>
      <c r="F91" s="90"/>
      <c r="G91" s="90">
        <f t="shared" ref="G91" si="35">SUM(G92:G100)</f>
        <v>29458.480000000003</v>
      </c>
      <c r="H91" s="110"/>
      <c r="I91" s="110">
        <f>(G91/E91)*100</f>
        <v>59.943711863016865</v>
      </c>
    </row>
    <row r="92" spans="1:9" x14ac:dyDescent="0.25">
      <c r="A92" s="52"/>
      <c r="B92" s="43">
        <v>3231</v>
      </c>
      <c r="C92" s="40"/>
      <c r="D92" s="22" t="s">
        <v>60</v>
      </c>
      <c r="E92" s="100">
        <v>1147.29</v>
      </c>
      <c r="F92" s="100"/>
      <c r="G92" s="100">
        <v>2810.59</v>
      </c>
      <c r="H92" s="111"/>
      <c r="I92" s="111">
        <f t="shared" ref="I92:I102" si="36">(G92/E92)*100</f>
        <v>244.97642270045063</v>
      </c>
    </row>
    <row r="93" spans="1:9" ht="25.5" x14ac:dyDescent="0.25">
      <c r="A93" s="40"/>
      <c r="B93" s="43">
        <v>3232</v>
      </c>
      <c r="C93" s="40"/>
      <c r="D93" s="22" t="s">
        <v>61</v>
      </c>
      <c r="E93" s="100">
        <v>27858.49</v>
      </c>
      <c r="F93" s="100"/>
      <c r="G93" s="100">
        <v>9499.67</v>
      </c>
      <c r="H93" s="111"/>
      <c r="I93" s="111">
        <f t="shared" si="36"/>
        <v>34.099730459188557</v>
      </c>
    </row>
    <row r="94" spans="1:9" x14ac:dyDescent="0.25">
      <c r="A94" s="40"/>
      <c r="B94" s="43">
        <v>3233</v>
      </c>
      <c r="C94" s="40"/>
      <c r="D94" s="22" t="s">
        <v>62</v>
      </c>
      <c r="E94" s="100">
        <v>127.44</v>
      </c>
      <c r="F94" s="100"/>
      <c r="G94" s="100">
        <v>1450</v>
      </c>
      <c r="H94" s="111"/>
      <c r="I94" s="111">
        <f t="shared" si="36"/>
        <v>1137.7903327055869</v>
      </c>
    </row>
    <row r="95" spans="1:9" x14ac:dyDescent="0.25">
      <c r="A95" s="40"/>
      <c r="B95" s="43">
        <v>3234</v>
      </c>
      <c r="C95" s="40"/>
      <c r="D95" s="22" t="s">
        <v>63</v>
      </c>
      <c r="E95" s="100">
        <v>6072.83</v>
      </c>
      <c r="F95" s="100"/>
      <c r="G95" s="100">
        <v>6130.63</v>
      </c>
      <c r="H95" s="111"/>
      <c r="I95" s="111">
        <f t="shared" si="36"/>
        <v>100.95178030671039</v>
      </c>
    </row>
    <row r="96" spans="1:9" x14ac:dyDescent="0.25">
      <c r="A96" s="40"/>
      <c r="B96" s="43">
        <v>3235</v>
      </c>
      <c r="C96" s="40"/>
      <c r="D96" s="22" t="s">
        <v>64</v>
      </c>
      <c r="E96" s="100">
        <v>1647.78</v>
      </c>
      <c r="F96" s="100"/>
      <c r="G96" s="100">
        <v>1868.15</v>
      </c>
      <c r="H96" s="111"/>
      <c r="I96" s="111">
        <f t="shared" si="36"/>
        <v>113.37375135030163</v>
      </c>
    </row>
    <row r="97" spans="1:9" ht="25.5" x14ac:dyDescent="0.25">
      <c r="A97" s="40"/>
      <c r="B97" s="43">
        <v>3236</v>
      </c>
      <c r="C97" s="40"/>
      <c r="D97" s="22" t="s">
        <v>65</v>
      </c>
      <c r="E97" s="100">
        <v>2906.94</v>
      </c>
      <c r="F97" s="100"/>
      <c r="G97" s="100">
        <v>1086.4100000000001</v>
      </c>
      <c r="H97" s="111"/>
      <c r="I97" s="111">
        <f t="shared" si="36"/>
        <v>37.372976394421627</v>
      </c>
    </row>
    <row r="98" spans="1:9" x14ac:dyDescent="0.25">
      <c r="A98" s="40"/>
      <c r="B98" s="43">
        <v>3237</v>
      </c>
      <c r="C98" s="40"/>
      <c r="D98" s="22" t="s">
        <v>66</v>
      </c>
      <c r="E98" s="100">
        <v>1418.65</v>
      </c>
      <c r="F98" s="100"/>
      <c r="G98" s="100">
        <v>671.88</v>
      </c>
      <c r="H98" s="111"/>
      <c r="I98" s="111">
        <f t="shared" si="36"/>
        <v>47.360518803087437</v>
      </c>
    </row>
    <row r="99" spans="1:9" x14ac:dyDescent="0.25">
      <c r="A99" s="40"/>
      <c r="B99" s="43">
        <v>3238</v>
      </c>
      <c r="C99" s="40"/>
      <c r="D99" s="22" t="s">
        <v>67</v>
      </c>
      <c r="E99" s="100">
        <v>1940.01</v>
      </c>
      <c r="F99" s="100"/>
      <c r="G99" s="100">
        <v>2284.0100000000002</v>
      </c>
      <c r="H99" s="111"/>
      <c r="I99" s="111">
        <f t="shared" si="36"/>
        <v>117.73186736150845</v>
      </c>
    </row>
    <row r="100" spans="1:9" x14ac:dyDescent="0.25">
      <c r="A100" s="40"/>
      <c r="B100" s="43">
        <v>3239</v>
      </c>
      <c r="C100" s="40"/>
      <c r="D100" s="22" t="s">
        <v>68</v>
      </c>
      <c r="E100" s="100">
        <v>6024.14</v>
      </c>
      <c r="F100" s="100"/>
      <c r="G100" s="100">
        <v>3657.14</v>
      </c>
      <c r="H100" s="111"/>
      <c r="I100" s="111">
        <f t="shared" si="36"/>
        <v>60.708084473468404</v>
      </c>
    </row>
    <row r="101" spans="1:9" ht="25.5" x14ac:dyDescent="0.25">
      <c r="A101" s="45"/>
      <c r="B101" s="46">
        <v>324</v>
      </c>
      <c r="C101" s="45"/>
      <c r="D101" s="29" t="s">
        <v>69</v>
      </c>
      <c r="E101" s="90">
        <f>SUM(E102)</f>
        <v>2419.48</v>
      </c>
      <c r="F101" s="90"/>
      <c r="G101" s="90">
        <f t="shared" ref="G101" si="37">SUM(G102)</f>
        <v>12833.48</v>
      </c>
      <c r="H101" s="110"/>
      <c r="I101" s="110">
        <f>(G101/E101)*100</f>
        <v>530.42306611337972</v>
      </c>
    </row>
    <row r="102" spans="1:9" ht="25.5" x14ac:dyDescent="0.25">
      <c r="A102" s="52"/>
      <c r="B102" s="53">
        <v>3241</v>
      </c>
      <c r="C102" s="52"/>
      <c r="D102" s="22" t="s">
        <v>90</v>
      </c>
      <c r="E102" s="100">
        <v>2419.48</v>
      </c>
      <c r="F102" s="100"/>
      <c r="G102" s="100">
        <v>12833.48</v>
      </c>
      <c r="H102" s="111"/>
      <c r="I102" s="111">
        <f t="shared" si="36"/>
        <v>530.42306611337972</v>
      </c>
    </row>
    <row r="103" spans="1:9" ht="25.5" x14ac:dyDescent="0.25">
      <c r="A103" s="45"/>
      <c r="B103" s="46">
        <v>329</v>
      </c>
      <c r="C103" s="45"/>
      <c r="D103" s="29" t="s">
        <v>70</v>
      </c>
      <c r="E103" s="90">
        <f>SUM(E104:E110)</f>
        <v>4339.0300000000007</v>
      </c>
      <c r="F103" s="90"/>
      <c r="G103" s="90">
        <f t="shared" ref="G103" si="38">SUM(G104:G110)</f>
        <v>7231.66</v>
      </c>
      <c r="H103" s="110"/>
      <c r="I103" s="110">
        <f>(G103/E103)*100</f>
        <v>166.66536069121435</v>
      </c>
    </row>
    <row r="104" spans="1:9" ht="38.25" x14ac:dyDescent="0.25">
      <c r="A104" s="52"/>
      <c r="B104" s="43">
        <v>3291</v>
      </c>
      <c r="C104" s="40"/>
      <c r="D104" s="22" t="s">
        <v>71</v>
      </c>
      <c r="E104" s="100"/>
      <c r="F104" s="100"/>
      <c r="G104" s="100"/>
      <c r="H104" s="111"/>
      <c r="I104" s="111"/>
    </row>
    <row r="105" spans="1:9" x14ac:dyDescent="0.25">
      <c r="A105" s="40"/>
      <c r="B105" s="43">
        <v>3292</v>
      </c>
      <c r="C105" s="40"/>
      <c r="D105" s="22" t="s">
        <v>72</v>
      </c>
      <c r="E105" s="100">
        <v>202.69</v>
      </c>
      <c r="F105" s="100"/>
      <c r="G105" s="100"/>
      <c r="H105" s="111"/>
      <c r="I105" s="111">
        <f t="shared" ref="I105:I117" si="39">(G105/E105)*100</f>
        <v>0</v>
      </c>
    </row>
    <row r="106" spans="1:9" x14ac:dyDescent="0.25">
      <c r="A106" s="40"/>
      <c r="B106" s="43">
        <v>3293</v>
      </c>
      <c r="C106" s="40"/>
      <c r="D106" s="22" t="s">
        <v>73</v>
      </c>
      <c r="E106" s="100">
        <v>145.6</v>
      </c>
      <c r="F106" s="100"/>
      <c r="G106" s="100">
        <v>30.06</v>
      </c>
      <c r="H106" s="111"/>
      <c r="I106" s="111">
        <f t="shared" si="39"/>
        <v>20.645604395604394</v>
      </c>
    </row>
    <row r="107" spans="1:9" x14ac:dyDescent="0.25">
      <c r="A107" s="40"/>
      <c r="B107" s="43">
        <v>3294</v>
      </c>
      <c r="C107" s="40"/>
      <c r="D107" s="22" t="s">
        <v>74</v>
      </c>
      <c r="E107" s="100">
        <v>176.36</v>
      </c>
      <c r="F107" s="100"/>
      <c r="G107" s="100">
        <v>188.09</v>
      </c>
      <c r="H107" s="111"/>
      <c r="I107" s="111">
        <f t="shared" si="39"/>
        <v>106.65116806532093</v>
      </c>
    </row>
    <row r="108" spans="1:9" x14ac:dyDescent="0.25">
      <c r="A108" s="40"/>
      <c r="B108" s="43">
        <v>3295</v>
      </c>
      <c r="C108" s="40"/>
      <c r="D108" s="22" t="s">
        <v>75</v>
      </c>
      <c r="E108" s="100">
        <v>2488.86</v>
      </c>
      <c r="F108" s="100"/>
      <c r="G108" s="100">
        <v>3899.24</v>
      </c>
      <c r="H108" s="111"/>
      <c r="I108" s="111">
        <f t="shared" si="39"/>
        <v>156.66771132164925</v>
      </c>
    </row>
    <row r="109" spans="1:9" x14ac:dyDescent="0.25">
      <c r="A109" s="40"/>
      <c r="B109" s="43">
        <v>3296</v>
      </c>
      <c r="C109" s="40"/>
      <c r="D109" s="22" t="s">
        <v>76</v>
      </c>
      <c r="E109" s="100"/>
      <c r="F109" s="100"/>
      <c r="G109" s="100"/>
      <c r="H109" s="111"/>
      <c r="I109" s="111"/>
    </row>
    <row r="110" spans="1:9" ht="25.5" x14ac:dyDescent="0.25">
      <c r="A110" s="40"/>
      <c r="B110" s="43">
        <v>3299</v>
      </c>
      <c r="C110" s="40"/>
      <c r="D110" s="22" t="s">
        <v>35</v>
      </c>
      <c r="E110" s="100">
        <v>1325.52</v>
      </c>
      <c r="F110" s="100"/>
      <c r="G110" s="100">
        <v>3114.27</v>
      </c>
      <c r="H110" s="111"/>
      <c r="I110" s="111">
        <f t="shared" si="39"/>
        <v>234.94703965236283</v>
      </c>
    </row>
    <row r="111" spans="1:9" x14ac:dyDescent="0.25">
      <c r="A111" s="63"/>
      <c r="B111" s="63"/>
      <c r="C111" s="64">
        <v>11</v>
      </c>
      <c r="D111" s="64" t="s">
        <v>13</v>
      </c>
      <c r="E111" s="94">
        <v>56.69</v>
      </c>
      <c r="F111" s="99">
        <v>177.26</v>
      </c>
      <c r="G111" s="99">
        <v>161.81</v>
      </c>
      <c r="H111" s="112">
        <f t="shared" ref="H111:H117" si="40">(G111/F111)*100</f>
        <v>91.283989619767581</v>
      </c>
      <c r="I111" s="112">
        <f t="shared" si="39"/>
        <v>285.42952901746344</v>
      </c>
    </row>
    <row r="112" spans="1:9" x14ac:dyDescent="0.25">
      <c r="A112" s="65"/>
      <c r="B112" s="63"/>
      <c r="C112" s="64">
        <v>31</v>
      </c>
      <c r="D112" s="81" t="s">
        <v>23</v>
      </c>
      <c r="E112" s="94">
        <v>6707.5</v>
      </c>
      <c r="F112" s="99">
        <v>4622.24</v>
      </c>
      <c r="G112" s="99">
        <v>4635.41</v>
      </c>
      <c r="H112" s="112">
        <f t="shared" si="40"/>
        <v>100.28492678874312</v>
      </c>
      <c r="I112" s="112">
        <f t="shared" si="39"/>
        <v>69.107864330972788</v>
      </c>
    </row>
    <row r="113" spans="1:9" x14ac:dyDescent="0.25">
      <c r="A113" s="65"/>
      <c r="B113" s="63"/>
      <c r="C113" s="64">
        <v>43</v>
      </c>
      <c r="D113" s="64" t="s">
        <v>28</v>
      </c>
      <c r="E113" s="94">
        <v>27341.56</v>
      </c>
      <c r="F113" s="99">
        <v>31614.67</v>
      </c>
      <c r="G113" s="99">
        <v>30582.29</v>
      </c>
      <c r="H113" s="112">
        <f t="shared" si="40"/>
        <v>96.7344906652513</v>
      </c>
      <c r="I113" s="112">
        <f t="shared" si="39"/>
        <v>111.85276187605974</v>
      </c>
    </row>
    <row r="114" spans="1:9" x14ac:dyDescent="0.25">
      <c r="A114" s="65"/>
      <c r="B114" s="63"/>
      <c r="C114" s="64">
        <v>44</v>
      </c>
      <c r="D114" s="64" t="s">
        <v>128</v>
      </c>
      <c r="E114" s="94">
        <v>59805.69</v>
      </c>
      <c r="F114" s="99">
        <v>74501.75</v>
      </c>
      <c r="G114" s="99">
        <v>71557.31</v>
      </c>
      <c r="H114" s="112">
        <f t="shared" si="40"/>
        <v>96.047824379964226</v>
      </c>
      <c r="I114" s="112">
        <f t="shared" si="39"/>
        <v>119.64966878569581</v>
      </c>
    </row>
    <row r="115" spans="1:9" x14ac:dyDescent="0.25">
      <c r="A115" s="65"/>
      <c r="B115" s="63"/>
      <c r="C115" s="64">
        <v>51</v>
      </c>
      <c r="D115" s="64" t="s">
        <v>89</v>
      </c>
      <c r="E115" s="94">
        <v>17815.93</v>
      </c>
      <c r="F115" s="99">
        <v>39820.49</v>
      </c>
      <c r="G115" s="99">
        <v>35583.78</v>
      </c>
      <c r="H115" s="112">
        <f t="shared" si="40"/>
        <v>89.360477482823541</v>
      </c>
      <c r="I115" s="112">
        <f t="shared" si="39"/>
        <v>199.73012915969022</v>
      </c>
    </row>
    <row r="116" spans="1:9" x14ac:dyDescent="0.25">
      <c r="A116" s="65"/>
      <c r="B116" s="63"/>
      <c r="C116" s="64">
        <v>52</v>
      </c>
      <c r="D116" s="64" t="s">
        <v>27</v>
      </c>
      <c r="E116" s="94">
        <v>103717.33</v>
      </c>
      <c r="F116" s="99">
        <v>96687.679999999993</v>
      </c>
      <c r="G116" s="99">
        <v>96581.64</v>
      </c>
      <c r="H116" s="112">
        <f t="shared" si="40"/>
        <v>99.890327288854181</v>
      </c>
      <c r="I116" s="112">
        <f t="shared" si="39"/>
        <v>93.12006007096403</v>
      </c>
    </row>
    <row r="117" spans="1:9" x14ac:dyDescent="0.25">
      <c r="A117" s="65"/>
      <c r="B117" s="63"/>
      <c r="C117" s="64">
        <v>61</v>
      </c>
      <c r="D117" s="81" t="s">
        <v>118</v>
      </c>
      <c r="E117" s="94">
        <v>1066.0899999999999</v>
      </c>
      <c r="F117" s="99">
        <v>879.49</v>
      </c>
      <c r="G117" s="99">
        <v>868.81</v>
      </c>
      <c r="H117" s="112">
        <f t="shared" si="40"/>
        <v>98.785659871061625</v>
      </c>
      <c r="I117" s="112">
        <f t="shared" si="39"/>
        <v>81.49499573206765</v>
      </c>
    </row>
    <row r="118" spans="1:9" x14ac:dyDescent="0.25">
      <c r="A118" s="66"/>
      <c r="B118" s="67">
        <v>34</v>
      </c>
      <c r="C118" s="66"/>
      <c r="D118" s="31" t="s">
        <v>36</v>
      </c>
      <c r="E118" s="89">
        <f>E119</f>
        <v>1083.7800000000002</v>
      </c>
      <c r="F118" s="89">
        <v>1173.67</v>
      </c>
      <c r="G118" s="89">
        <f t="shared" ref="G118" si="41">G119</f>
        <v>1162.3600000000001</v>
      </c>
      <c r="H118" s="109">
        <f>(G118/F118)*100</f>
        <v>99.036356045566478</v>
      </c>
      <c r="I118" s="109">
        <f>(G118/E118)*100</f>
        <v>107.25054900441049</v>
      </c>
    </row>
    <row r="119" spans="1:9" x14ac:dyDescent="0.25">
      <c r="A119" s="45"/>
      <c r="B119" s="46">
        <v>343</v>
      </c>
      <c r="C119" s="45"/>
      <c r="D119" s="29" t="s">
        <v>37</v>
      </c>
      <c r="E119" s="90">
        <f>SUM(E120:E121)</f>
        <v>1083.7800000000002</v>
      </c>
      <c r="F119" s="90"/>
      <c r="G119" s="90">
        <f>SUM(G120:G121)</f>
        <v>1162.3600000000001</v>
      </c>
      <c r="H119" s="110"/>
      <c r="I119" s="110">
        <f>(G119/E119)*100</f>
        <v>107.25054900441049</v>
      </c>
    </row>
    <row r="120" spans="1:9" ht="25.5" x14ac:dyDescent="0.25">
      <c r="A120" s="52"/>
      <c r="B120" s="43">
        <v>3431</v>
      </c>
      <c r="C120" s="40"/>
      <c r="D120" s="22" t="s">
        <v>77</v>
      </c>
      <c r="E120" s="100">
        <v>1083.6300000000001</v>
      </c>
      <c r="F120" s="100"/>
      <c r="G120" s="100">
        <v>1160.1300000000001</v>
      </c>
      <c r="H120" s="111"/>
      <c r="I120" s="111">
        <f t="shared" ref="I120:I123" si="42">(G120/E120)*100</f>
        <v>107.05960521580245</v>
      </c>
    </row>
    <row r="121" spans="1:9" x14ac:dyDescent="0.25">
      <c r="A121" s="40"/>
      <c r="B121" s="43">
        <v>3433</v>
      </c>
      <c r="C121" s="40"/>
      <c r="D121" s="22" t="s">
        <v>78</v>
      </c>
      <c r="E121" s="100">
        <v>0.15</v>
      </c>
      <c r="F121" s="100"/>
      <c r="G121" s="100">
        <v>2.23</v>
      </c>
      <c r="H121" s="111"/>
      <c r="I121" s="111">
        <f t="shared" si="42"/>
        <v>1486.6666666666667</v>
      </c>
    </row>
    <row r="122" spans="1:9" x14ac:dyDescent="0.25">
      <c r="A122" s="65"/>
      <c r="B122" s="63"/>
      <c r="C122" s="64">
        <v>31</v>
      </c>
      <c r="D122" s="64" t="s">
        <v>23</v>
      </c>
      <c r="E122" s="94">
        <v>14.88</v>
      </c>
      <c r="F122" s="99">
        <v>17.03</v>
      </c>
      <c r="G122" s="99">
        <v>17.03</v>
      </c>
      <c r="H122" s="112">
        <f t="shared" ref="H122:H123" si="43">(G122/F122)*100</f>
        <v>100</v>
      </c>
      <c r="I122" s="112">
        <f t="shared" si="42"/>
        <v>114.4489247311828</v>
      </c>
    </row>
    <row r="123" spans="1:9" x14ac:dyDescent="0.25">
      <c r="A123" s="65"/>
      <c r="B123" s="63"/>
      <c r="C123" s="64">
        <v>44</v>
      </c>
      <c r="D123" s="64" t="s">
        <v>128</v>
      </c>
      <c r="E123" s="94">
        <v>1068.9000000000001</v>
      </c>
      <c r="F123" s="99">
        <v>1156.6400000000001</v>
      </c>
      <c r="G123" s="99">
        <v>1145.33</v>
      </c>
      <c r="H123" s="112">
        <f t="shared" si="43"/>
        <v>99.022167658043969</v>
      </c>
      <c r="I123" s="112">
        <f t="shared" si="42"/>
        <v>107.15034147254185</v>
      </c>
    </row>
    <row r="124" spans="1:9" ht="38.25" x14ac:dyDescent="0.25">
      <c r="A124" s="66"/>
      <c r="B124" s="67">
        <v>37</v>
      </c>
      <c r="C124" s="66"/>
      <c r="D124" s="31" t="s">
        <v>38</v>
      </c>
      <c r="E124" s="89">
        <f>E125</f>
        <v>13706.82</v>
      </c>
      <c r="F124" s="89">
        <v>15248.3</v>
      </c>
      <c r="G124" s="89">
        <f t="shared" ref="G124" si="44">G125</f>
        <v>15113.42</v>
      </c>
      <c r="H124" s="109">
        <f>(G124/F124)*100</f>
        <v>99.115442377183044</v>
      </c>
      <c r="I124" s="109">
        <f>(G124/E124)*100</f>
        <v>110.26204473393537</v>
      </c>
    </row>
    <row r="125" spans="1:9" ht="25.5" x14ac:dyDescent="0.25">
      <c r="A125" s="45"/>
      <c r="B125" s="46">
        <v>372</v>
      </c>
      <c r="C125" s="45"/>
      <c r="D125" s="29" t="s">
        <v>39</v>
      </c>
      <c r="E125" s="90">
        <f t="shared" ref="E125:G125" si="45">SUM(E126:E127)</f>
        <v>13706.82</v>
      </c>
      <c r="F125" s="90"/>
      <c r="G125" s="90">
        <f t="shared" si="45"/>
        <v>15113.42</v>
      </c>
      <c r="H125" s="110"/>
      <c r="I125" s="110">
        <f>(G125/E125)*100</f>
        <v>110.26204473393537</v>
      </c>
    </row>
    <row r="126" spans="1:9" ht="25.5" x14ac:dyDescent="0.25">
      <c r="A126" s="52"/>
      <c r="B126" s="43">
        <v>3721</v>
      </c>
      <c r="C126" s="40"/>
      <c r="D126" s="22" t="s">
        <v>79</v>
      </c>
      <c r="E126" s="100">
        <v>941.26</v>
      </c>
      <c r="F126" s="100"/>
      <c r="G126" s="100">
        <v>1554.81</v>
      </c>
      <c r="H126" s="111"/>
      <c r="I126" s="111">
        <f t="shared" ref="I126:I128" si="46">(G126/E126)*100</f>
        <v>165.18390242865945</v>
      </c>
    </row>
    <row r="127" spans="1:9" ht="25.5" x14ac:dyDescent="0.25">
      <c r="A127" s="40"/>
      <c r="B127" s="43">
        <v>3722</v>
      </c>
      <c r="C127" s="40"/>
      <c r="D127" s="22" t="s">
        <v>80</v>
      </c>
      <c r="E127" s="100">
        <v>12765.56</v>
      </c>
      <c r="F127" s="100"/>
      <c r="G127" s="100">
        <v>13558.61</v>
      </c>
      <c r="H127" s="111"/>
      <c r="I127" s="111">
        <f t="shared" si="46"/>
        <v>106.21241841329328</v>
      </c>
    </row>
    <row r="128" spans="1:9" x14ac:dyDescent="0.25">
      <c r="A128" s="65"/>
      <c r="B128" s="63"/>
      <c r="C128" s="64">
        <v>52</v>
      </c>
      <c r="D128" s="64" t="s">
        <v>27</v>
      </c>
      <c r="E128" s="94">
        <v>13584.66</v>
      </c>
      <c r="F128" s="99">
        <v>15248.3</v>
      </c>
      <c r="G128" s="99">
        <v>15113.42</v>
      </c>
      <c r="H128" s="112">
        <f t="shared" ref="H128" si="47">(G128/F128)*100</f>
        <v>99.115442377183044</v>
      </c>
      <c r="I128" s="112">
        <f t="shared" si="46"/>
        <v>111.25357572438324</v>
      </c>
    </row>
    <row r="129" spans="1:9" x14ac:dyDescent="0.25">
      <c r="A129" s="65"/>
      <c r="B129" s="63"/>
      <c r="C129" s="64">
        <v>61</v>
      </c>
      <c r="D129" s="64" t="s">
        <v>118</v>
      </c>
      <c r="E129" s="94">
        <v>122.16</v>
      </c>
      <c r="F129" s="99"/>
      <c r="G129" s="99"/>
      <c r="H129" s="112"/>
      <c r="I129" s="112"/>
    </row>
    <row r="130" spans="1:9" x14ac:dyDescent="0.25">
      <c r="A130" s="76"/>
      <c r="B130" s="73">
        <v>38</v>
      </c>
      <c r="C130" s="74"/>
      <c r="D130" s="77" t="s">
        <v>143</v>
      </c>
      <c r="E130" s="96">
        <f t="shared" ref="E130:G130" si="48">SUM(E131)</f>
        <v>522.1</v>
      </c>
      <c r="F130" s="96">
        <v>810.08</v>
      </c>
      <c r="G130" s="96">
        <f t="shared" si="48"/>
        <v>810.08</v>
      </c>
      <c r="H130" s="109">
        <f>(G130/F130)*100</f>
        <v>100</v>
      </c>
      <c r="I130" s="109">
        <f>(G130/E130)*100</f>
        <v>155.15801570580351</v>
      </c>
    </row>
    <row r="131" spans="1:9" x14ac:dyDescent="0.25">
      <c r="A131" s="56"/>
      <c r="B131" s="56">
        <v>381</v>
      </c>
      <c r="C131" s="57"/>
      <c r="D131" s="29" t="s">
        <v>106</v>
      </c>
      <c r="E131" s="90">
        <f>SUM(E133)</f>
        <v>522.1</v>
      </c>
      <c r="F131" s="90"/>
      <c r="G131" s="90">
        <f>SUM(G132+G133)</f>
        <v>810.08</v>
      </c>
      <c r="H131" s="110"/>
      <c r="I131" s="110">
        <f>(G131/E131)*100</f>
        <v>155.15801570580351</v>
      </c>
    </row>
    <row r="132" spans="1:9" x14ac:dyDescent="0.25">
      <c r="A132" s="7"/>
      <c r="B132" s="7">
        <v>3811</v>
      </c>
      <c r="C132" s="8"/>
      <c r="D132" s="22" t="s">
        <v>231</v>
      </c>
      <c r="E132" s="92">
        <v>0</v>
      </c>
      <c r="F132" s="92"/>
      <c r="G132" s="92">
        <v>242</v>
      </c>
      <c r="H132" s="111"/>
      <c r="I132" s="111"/>
    </row>
    <row r="133" spans="1:9" x14ac:dyDescent="0.25">
      <c r="A133" s="7"/>
      <c r="B133" s="7">
        <v>3812</v>
      </c>
      <c r="C133" s="8"/>
      <c r="D133" s="22" t="s">
        <v>144</v>
      </c>
      <c r="E133" s="92">
        <v>522.1</v>
      </c>
      <c r="F133" s="92"/>
      <c r="G133" s="92">
        <v>568.08000000000004</v>
      </c>
      <c r="H133" s="111"/>
      <c r="I133" s="111">
        <f t="shared" ref="I133" si="49">(G133/E133)*100</f>
        <v>108.80674200344762</v>
      </c>
    </row>
    <row r="134" spans="1:9" x14ac:dyDescent="0.25">
      <c r="A134" s="65"/>
      <c r="B134" s="63"/>
      <c r="C134" s="64">
        <v>31</v>
      </c>
      <c r="D134" s="64" t="s">
        <v>23</v>
      </c>
      <c r="E134" s="94"/>
      <c r="F134" s="99">
        <v>0.39</v>
      </c>
      <c r="G134" s="99">
        <v>0.39</v>
      </c>
      <c r="H134" s="112">
        <f t="shared" ref="H134:H136" si="50">(G134/F134)*100</f>
        <v>100</v>
      </c>
      <c r="I134" s="112"/>
    </row>
    <row r="135" spans="1:9" x14ac:dyDescent="0.25">
      <c r="A135" s="65"/>
      <c r="B135" s="63"/>
      <c r="C135" s="64">
        <v>52</v>
      </c>
      <c r="D135" s="64" t="s">
        <v>27</v>
      </c>
      <c r="E135" s="94">
        <v>522.1</v>
      </c>
      <c r="F135" s="99">
        <v>567.69000000000005</v>
      </c>
      <c r="G135" s="99">
        <v>567.69000000000005</v>
      </c>
      <c r="H135" s="112">
        <f t="shared" ref="H135" si="51">(G135/F135)*100</f>
        <v>100</v>
      </c>
      <c r="I135" s="112">
        <f t="shared" ref="I135" si="52">(G135/E135)*100</f>
        <v>108.73204366979505</v>
      </c>
    </row>
    <row r="136" spans="1:9" x14ac:dyDescent="0.25">
      <c r="A136" s="65"/>
      <c r="B136" s="63"/>
      <c r="C136" s="64">
        <v>61</v>
      </c>
      <c r="D136" s="64" t="s">
        <v>118</v>
      </c>
      <c r="E136" s="94"/>
      <c r="F136" s="99">
        <v>242</v>
      </c>
      <c r="G136" s="99">
        <v>242</v>
      </c>
      <c r="H136" s="112">
        <f t="shared" si="50"/>
        <v>100</v>
      </c>
      <c r="I136" s="112"/>
    </row>
    <row r="137" spans="1:9" ht="38.25" x14ac:dyDescent="0.25">
      <c r="A137" s="69"/>
      <c r="B137" s="70">
        <v>4</v>
      </c>
      <c r="C137" s="69"/>
      <c r="D137" s="71" t="s">
        <v>29</v>
      </c>
      <c r="E137" s="101">
        <f>E138</f>
        <v>22800.730000000003</v>
      </c>
      <c r="F137" s="101">
        <f t="shared" ref="F137:G137" si="53">F138</f>
        <v>23065.8</v>
      </c>
      <c r="G137" s="101">
        <f t="shared" si="53"/>
        <v>23170.400000000001</v>
      </c>
      <c r="H137" s="108">
        <f t="shared" ref="H137:H138" si="54">(G137/F137)*100</f>
        <v>100.4534852465555</v>
      </c>
      <c r="I137" s="108">
        <f>(G137/E137)*100</f>
        <v>101.62130773883116</v>
      </c>
    </row>
    <row r="138" spans="1:9" ht="38.25" x14ac:dyDescent="0.25">
      <c r="A138" s="66"/>
      <c r="B138" s="67">
        <v>42</v>
      </c>
      <c r="C138" s="66"/>
      <c r="D138" s="31" t="s">
        <v>29</v>
      </c>
      <c r="E138" s="89">
        <f t="shared" ref="E138" si="55">SUM(E139,E141,E148)</f>
        <v>22800.730000000003</v>
      </c>
      <c r="F138" s="89">
        <v>23065.8</v>
      </c>
      <c r="G138" s="89">
        <f>SUM(G139,G141,G148)</f>
        <v>23170.400000000001</v>
      </c>
      <c r="H138" s="109">
        <f t="shared" si="54"/>
        <v>100.4534852465555</v>
      </c>
      <c r="I138" s="109">
        <f>(G138/E138)*100</f>
        <v>101.62130773883116</v>
      </c>
    </row>
    <row r="139" spans="1:9" x14ac:dyDescent="0.25">
      <c r="A139" s="45"/>
      <c r="B139" s="46">
        <v>421</v>
      </c>
      <c r="C139" s="45"/>
      <c r="D139" s="29" t="s">
        <v>209</v>
      </c>
      <c r="E139" s="90">
        <f>SUM(E140)</f>
        <v>0</v>
      </c>
      <c r="F139" s="90"/>
      <c r="G139" s="90">
        <f t="shared" ref="G139" si="56">SUM(G140)</f>
        <v>19058</v>
      </c>
      <c r="H139" s="110"/>
      <c r="I139" s="110">
        <v>0</v>
      </c>
    </row>
    <row r="140" spans="1:9" x14ac:dyDescent="0.25">
      <c r="A140" s="52"/>
      <c r="B140" s="43">
        <v>4212</v>
      </c>
      <c r="C140" s="40"/>
      <c r="D140" s="22" t="s">
        <v>210</v>
      </c>
      <c r="E140" s="100">
        <v>0</v>
      </c>
      <c r="F140" s="100"/>
      <c r="G140" s="100">
        <v>19058</v>
      </c>
      <c r="H140" s="111"/>
      <c r="I140" s="111">
        <v>0</v>
      </c>
    </row>
    <row r="141" spans="1:9" x14ac:dyDescent="0.25">
      <c r="A141" s="45"/>
      <c r="B141" s="46">
        <v>422</v>
      </c>
      <c r="C141" s="45"/>
      <c r="D141" s="29" t="s">
        <v>40</v>
      </c>
      <c r="E141" s="90">
        <f t="shared" ref="E141:G141" si="57">SUM(E142:E147)</f>
        <v>20610.47</v>
      </c>
      <c r="F141" s="90"/>
      <c r="G141" s="90">
        <f t="shared" si="57"/>
        <v>2545.63</v>
      </c>
      <c r="H141" s="110"/>
      <c r="I141" s="110">
        <f>(G141/E141)*100</f>
        <v>12.351149682661287</v>
      </c>
    </row>
    <row r="142" spans="1:9" x14ac:dyDescent="0.25">
      <c r="A142" s="52"/>
      <c r="B142" s="43">
        <v>4221</v>
      </c>
      <c r="C142" s="40"/>
      <c r="D142" s="22" t="s">
        <v>81</v>
      </c>
      <c r="E142" s="100">
        <v>13567.17</v>
      </c>
      <c r="F142" s="100"/>
      <c r="G142" s="100">
        <v>349.38</v>
      </c>
      <c r="H142" s="111"/>
      <c r="I142" s="111">
        <f t="shared" ref="I142:I147" si="58">(G142/E142)*100</f>
        <v>2.5751870139461657</v>
      </c>
    </row>
    <row r="143" spans="1:9" x14ac:dyDescent="0.25">
      <c r="A143" s="40"/>
      <c r="B143" s="43">
        <v>4222</v>
      </c>
      <c r="C143" s="40"/>
      <c r="D143" s="22" t="s">
        <v>82</v>
      </c>
      <c r="E143" s="100"/>
      <c r="F143" s="100"/>
      <c r="G143" s="100"/>
      <c r="H143" s="111"/>
      <c r="I143" s="111"/>
    </row>
    <row r="144" spans="1:9" x14ac:dyDescent="0.25">
      <c r="A144" s="40"/>
      <c r="B144" s="43">
        <v>4223</v>
      </c>
      <c r="C144" s="40"/>
      <c r="D144" s="22" t="s">
        <v>83</v>
      </c>
      <c r="E144" s="100"/>
      <c r="F144" s="100"/>
      <c r="G144" s="100"/>
      <c r="H144" s="111"/>
      <c r="I144" s="111"/>
    </row>
    <row r="145" spans="1:9" x14ac:dyDescent="0.25">
      <c r="A145" s="40"/>
      <c r="B145" s="43">
        <v>4225</v>
      </c>
      <c r="C145" s="40"/>
      <c r="D145" s="22" t="s">
        <v>84</v>
      </c>
      <c r="E145" s="100"/>
      <c r="F145" s="100"/>
      <c r="G145" s="100"/>
      <c r="H145" s="111"/>
      <c r="I145" s="111"/>
    </row>
    <row r="146" spans="1:9" x14ac:dyDescent="0.25">
      <c r="A146" s="40"/>
      <c r="B146" s="43">
        <v>4226</v>
      </c>
      <c r="C146" s="40"/>
      <c r="D146" s="22" t="s">
        <v>85</v>
      </c>
      <c r="E146" s="100"/>
      <c r="F146" s="100"/>
      <c r="G146" s="100">
        <v>715</v>
      </c>
      <c r="H146" s="111"/>
      <c r="I146" s="111"/>
    </row>
    <row r="147" spans="1:9" ht="25.5" x14ac:dyDescent="0.25">
      <c r="A147" s="40"/>
      <c r="B147" s="43">
        <v>4227</v>
      </c>
      <c r="C147" s="40"/>
      <c r="D147" s="22" t="s">
        <v>86</v>
      </c>
      <c r="E147" s="100">
        <v>7043.3</v>
      </c>
      <c r="F147" s="100"/>
      <c r="G147" s="100">
        <v>1481.25</v>
      </c>
      <c r="H147" s="111"/>
      <c r="I147" s="111">
        <f t="shared" si="58"/>
        <v>21.030624849147415</v>
      </c>
    </row>
    <row r="148" spans="1:9" ht="25.5" x14ac:dyDescent="0.25">
      <c r="A148" s="45"/>
      <c r="B148" s="46">
        <v>424</v>
      </c>
      <c r="C148" s="45"/>
      <c r="D148" s="29" t="s">
        <v>41</v>
      </c>
      <c r="E148" s="102">
        <f t="shared" ref="E148:G148" si="59">E149</f>
        <v>2190.2600000000002</v>
      </c>
      <c r="F148" s="102"/>
      <c r="G148" s="102">
        <f t="shared" si="59"/>
        <v>1566.77</v>
      </c>
      <c r="H148" s="110"/>
      <c r="I148" s="110">
        <f>(G148/E148)*100</f>
        <v>71.533516568809176</v>
      </c>
    </row>
    <row r="149" spans="1:9" x14ac:dyDescent="0.25">
      <c r="A149" s="52"/>
      <c r="B149" s="43">
        <v>4241</v>
      </c>
      <c r="C149" s="40"/>
      <c r="D149" s="22" t="s">
        <v>87</v>
      </c>
      <c r="E149" s="100">
        <v>2190.2600000000002</v>
      </c>
      <c r="F149" s="100"/>
      <c r="G149" s="100">
        <v>1566.77</v>
      </c>
      <c r="H149" s="111"/>
      <c r="I149" s="111">
        <f t="shared" ref="I149:I152" si="60">(G149/E149)*100</f>
        <v>71.533516568809176</v>
      </c>
    </row>
    <row r="150" spans="1:9" x14ac:dyDescent="0.25">
      <c r="A150" s="63"/>
      <c r="B150" s="63"/>
      <c r="C150" s="64">
        <v>44</v>
      </c>
      <c r="D150" s="64" t="s">
        <v>128</v>
      </c>
      <c r="E150" s="94"/>
      <c r="F150" s="99">
        <v>15500</v>
      </c>
      <c r="G150" s="99">
        <v>15460.5</v>
      </c>
      <c r="H150" s="112">
        <f t="shared" ref="H150" si="61">(G150/F150)*100</f>
        <v>99.745161290322585</v>
      </c>
      <c r="I150" s="112"/>
    </row>
    <row r="151" spans="1:9" x14ac:dyDescent="0.25">
      <c r="A151" s="63"/>
      <c r="B151" s="63"/>
      <c r="C151" s="64">
        <v>51</v>
      </c>
      <c r="D151" s="64" t="s">
        <v>89</v>
      </c>
      <c r="E151" s="94">
        <v>5476.01</v>
      </c>
      <c r="F151" s="99">
        <v>70.5</v>
      </c>
      <c r="G151" s="99">
        <v>70.5</v>
      </c>
      <c r="H151" s="112">
        <f t="shared" ref="H151:H152" si="62">(G151/F151)*100</f>
        <v>100</v>
      </c>
      <c r="I151" s="112">
        <f t="shared" si="60"/>
        <v>1.2874337336856578</v>
      </c>
    </row>
    <row r="152" spans="1:9" x14ac:dyDescent="0.25">
      <c r="A152" s="63"/>
      <c r="B152" s="63"/>
      <c r="C152" s="64">
        <v>52</v>
      </c>
      <c r="D152" s="64" t="s">
        <v>27</v>
      </c>
      <c r="E152" s="94">
        <v>17324.72</v>
      </c>
      <c r="F152" s="99">
        <v>6708.79</v>
      </c>
      <c r="G152" s="99">
        <v>6841.41</v>
      </c>
      <c r="H152" s="112">
        <f t="shared" si="62"/>
        <v>101.97680952899107</v>
      </c>
      <c r="I152" s="112">
        <f t="shared" si="60"/>
        <v>39.489296219505995</v>
      </c>
    </row>
    <row r="153" spans="1:9" x14ac:dyDescent="0.25">
      <c r="A153" s="65"/>
      <c r="B153" s="63"/>
      <c r="C153" s="64">
        <v>61</v>
      </c>
      <c r="D153" s="64" t="s">
        <v>118</v>
      </c>
      <c r="E153" s="94"/>
      <c r="F153" s="99">
        <v>786.51</v>
      </c>
      <c r="G153" s="99">
        <v>797.99</v>
      </c>
      <c r="H153" s="112">
        <v>0</v>
      </c>
      <c r="I153" s="112"/>
    </row>
    <row r="154" spans="1:9" x14ac:dyDescent="0.25">
      <c r="A154" s="197" t="s">
        <v>91</v>
      </c>
      <c r="B154" s="198"/>
      <c r="C154" s="198"/>
      <c r="D154" s="199"/>
      <c r="E154" s="101">
        <f>SUM(E60,E137)</f>
        <v>1147504.3900000001</v>
      </c>
      <c r="F154" s="101">
        <f>SUM(F60,F137)</f>
        <v>1436631.4400000002</v>
      </c>
      <c r="G154" s="101">
        <f>SUM(G60,G137)</f>
        <v>1429210.1</v>
      </c>
      <c r="H154" s="108">
        <f>(G154/F154)*100</f>
        <v>99.483420744293326</v>
      </c>
      <c r="I154" s="108">
        <f>(G154/E154)*100</f>
        <v>124.54942329240239</v>
      </c>
    </row>
    <row r="156" spans="1:9" x14ac:dyDescent="0.25">
      <c r="A156" s="195" t="s">
        <v>220</v>
      </c>
      <c r="B156" s="195"/>
      <c r="C156" s="195"/>
      <c r="E156" t="s">
        <v>187</v>
      </c>
      <c r="I156" t="s">
        <v>221</v>
      </c>
    </row>
    <row r="157" spans="1:9" x14ac:dyDescent="0.25">
      <c r="E157" t="s">
        <v>159</v>
      </c>
      <c r="I157" t="s">
        <v>126</v>
      </c>
    </row>
  </sheetData>
  <mergeCells count="7">
    <mergeCell ref="A156:C156"/>
    <mergeCell ref="A154:D154"/>
    <mergeCell ref="A7:I7"/>
    <mergeCell ref="A57:I57"/>
    <mergeCell ref="A1:I1"/>
    <mergeCell ref="A3:I3"/>
    <mergeCell ref="A5:I5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9"/>
  <sheetViews>
    <sheetView zoomScaleNormal="100" workbookViewId="0">
      <selection activeCell="F510" sqref="F510"/>
    </sheetView>
  </sheetViews>
  <sheetFormatPr defaultRowHeight="15" x14ac:dyDescent="0.25"/>
  <cols>
    <col min="1" max="1" width="7.42578125" bestFit="1" customWidth="1"/>
    <col min="2" max="2" width="8.42578125" customWidth="1"/>
    <col min="3" max="3" width="8.7109375" customWidth="1"/>
    <col min="4" max="4" width="30" customWidth="1"/>
    <col min="5" max="7" width="25.28515625" customWidth="1"/>
  </cols>
  <sheetData>
    <row r="1" spans="1:7" ht="42" customHeight="1" x14ac:dyDescent="0.25">
      <c r="A1" s="178" t="s">
        <v>219</v>
      </c>
      <c r="B1" s="178"/>
      <c r="C1" s="178"/>
      <c r="D1" s="178"/>
      <c r="E1" s="178"/>
      <c r="F1" s="178"/>
      <c r="G1" s="178"/>
    </row>
    <row r="2" spans="1:7" ht="18" x14ac:dyDescent="0.25">
      <c r="A2" s="1"/>
      <c r="B2" s="1"/>
      <c r="C2" s="1"/>
      <c r="D2" s="1"/>
      <c r="E2" s="1"/>
      <c r="F2" s="1"/>
      <c r="G2" s="1"/>
    </row>
    <row r="3" spans="1:7" ht="18" customHeight="1" x14ac:dyDescent="0.25">
      <c r="A3" s="178" t="s">
        <v>18</v>
      </c>
      <c r="B3" s="179"/>
      <c r="C3" s="179"/>
      <c r="D3" s="179"/>
      <c r="E3" s="179"/>
      <c r="F3" s="179"/>
      <c r="G3" s="179"/>
    </row>
    <row r="4" spans="1:7" ht="18" x14ac:dyDescent="0.25">
      <c r="A4" s="1"/>
      <c r="B4" s="1"/>
      <c r="C4" s="1"/>
      <c r="D4" s="1"/>
      <c r="E4" s="1"/>
      <c r="F4" s="1"/>
      <c r="G4" s="1"/>
    </row>
    <row r="5" spans="1:7" ht="25.5" x14ac:dyDescent="0.25">
      <c r="A5" s="212" t="s">
        <v>20</v>
      </c>
      <c r="B5" s="213"/>
      <c r="C5" s="214"/>
      <c r="D5" s="11" t="s">
        <v>21</v>
      </c>
      <c r="E5" s="12" t="s">
        <v>196</v>
      </c>
      <c r="F5" s="11" t="s">
        <v>215</v>
      </c>
      <c r="G5" s="107" t="s">
        <v>222</v>
      </c>
    </row>
    <row r="6" spans="1:7" x14ac:dyDescent="0.25">
      <c r="A6" s="215" t="s">
        <v>113</v>
      </c>
      <c r="B6" s="216"/>
      <c r="C6" s="217"/>
      <c r="D6" s="13" t="s">
        <v>114</v>
      </c>
      <c r="E6" s="4"/>
      <c r="F6" s="4"/>
      <c r="G6" s="4"/>
    </row>
    <row r="7" spans="1:7" ht="25.5" x14ac:dyDescent="0.25">
      <c r="A7" s="215" t="s">
        <v>133</v>
      </c>
      <c r="B7" s="216"/>
      <c r="C7" s="217"/>
      <c r="D7" s="13" t="s">
        <v>225</v>
      </c>
      <c r="E7" s="4"/>
      <c r="F7" s="4"/>
      <c r="G7" s="4"/>
    </row>
    <row r="8" spans="1:7" x14ac:dyDescent="0.25">
      <c r="A8" s="203" t="s">
        <v>127</v>
      </c>
      <c r="B8" s="204"/>
      <c r="C8" s="205"/>
      <c r="D8" s="21" t="s">
        <v>128</v>
      </c>
      <c r="E8" s="4"/>
      <c r="F8" s="4"/>
      <c r="G8" s="4"/>
    </row>
    <row r="9" spans="1:7" x14ac:dyDescent="0.25">
      <c r="A9" s="206">
        <v>3</v>
      </c>
      <c r="B9" s="207"/>
      <c r="C9" s="208"/>
      <c r="D9" s="38" t="s">
        <v>16</v>
      </c>
      <c r="E9" s="88">
        <f>SUM(E10+E44)</f>
        <v>75658.39</v>
      </c>
      <c r="F9" s="88">
        <f>SUM(F10+F44)</f>
        <v>72702.64</v>
      </c>
      <c r="G9" s="108">
        <f>(F9/E9)*100</f>
        <v>96.093295138847125</v>
      </c>
    </row>
    <row r="10" spans="1:7" x14ac:dyDescent="0.25">
      <c r="A10" s="209">
        <v>32</v>
      </c>
      <c r="B10" s="210"/>
      <c r="C10" s="211"/>
      <c r="D10" s="31" t="s">
        <v>22</v>
      </c>
      <c r="E10" s="96">
        <v>74501.75</v>
      </c>
      <c r="F10" s="96">
        <f>SUM(F11+F16+F24+F34+F36)</f>
        <v>71557.31</v>
      </c>
      <c r="G10" s="113">
        <f>(F10/E10)*100</f>
        <v>96.047824379964226</v>
      </c>
    </row>
    <row r="11" spans="1:7" ht="14.25" customHeight="1" x14ac:dyDescent="0.25">
      <c r="A11" s="26">
        <v>321</v>
      </c>
      <c r="B11" s="27"/>
      <c r="C11" s="28"/>
      <c r="D11" s="29" t="s">
        <v>32</v>
      </c>
      <c r="E11" s="104"/>
      <c r="F11" s="104">
        <f t="shared" ref="F11" si="0">SUM(F12:F15)</f>
        <v>3895.22</v>
      </c>
      <c r="G11" s="114"/>
    </row>
    <row r="12" spans="1:7" x14ac:dyDescent="0.25">
      <c r="A12" s="23">
        <v>3211</v>
      </c>
      <c r="B12" s="24"/>
      <c r="C12" s="25"/>
      <c r="D12" s="22" t="s">
        <v>49</v>
      </c>
      <c r="E12" s="92"/>
      <c r="F12" s="92">
        <v>3325.47</v>
      </c>
      <c r="G12" s="115"/>
    </row>
    <row r="13" spans="1:7" ht="25.5" x14ac:dyDescent="0.25">
      <c r="A13" s="23">
        <v>3212</v>
      </c>
      <c r="B13" s="24"/>
      <c r="C13" s="25"/>
      <c r="D13" s="22" t="s">
        <v>50</v>
      </c>
      <c r="E13" s="92"/>
      <c r="F13" s="92"/>
      <c r="G13" s="115"/>
    </row>
    <row r="14" spans="1:7" x14ac:dyDescent="0.25">
      <c r="A14" s="23">
        <v>3213</v>
      </c>
      <c r="B14" s="24"/>
      <c r="C14" s="25"/>
      <c r="D14" s="22" t="s">
        <v>51</v>
      </c>
      <c r="E14" s="92"/>
      <c r="F14" s="92">
        <v>208.25</v>
      </c>
      <c r="G14" s="115"/>
    </row>
    <row r="15" spans="1:7" ht="25.5" x14ac:dyDescent="0.25">
      <c r="A15" s="23">
        <v>3214</v>
      </c>
      <c r="B15" s="24"/>
      <c r="C15" s="25"/>
      <c r="D15" s="22" t="s">
        <v>52</v>
      </c>
      <c r="E15" s="92"/>
      <c r="F15" s="92">
        <v>361.5</v>
      </c>
      <c r="G15" s="115"/>
    </row>
    <row r="16" spans="1:7" x14ac:dyDescent="0.25">
      <c r="A16" s="26">
        <v>322</v>
      </c>
      <c r="B16" s="27"/>
      <c r="C16" s="28"/>
      <c r="D16" s="29" t="s">
        <v>33</v>
      </c>
      <c r="E16" s="104"/>
      <c r="F16" s="104">
        <f t="shared" ref="F16" si="1">SUM(F17:F23)</f>
        <v>46300.350000000006</v>
      </c>
      <c r="G16" s="114"/>
    </row>
    <row r="17" spans="1:7" ht="25.5" x14ac:dyDescent="0.25">
      <c r="A17" s="23">
        <v>3221</v>
      </c>
      <c r="B17" s="24"/>
      <c r="C17" s="25"/>
      <c r="D17" s="22" t="s">
        <v>53</v>
      </c>
      <c r="E17" s="92"/>
      <c r="F17" s="92">
        <v>5974.72</v>
      </c>
      <c r="G17" s="115"/>
    </row>
    <row r="18" spans="1:7" x14ac:dyDescent="0.25">
      <c r="A18" s="23">
        <v>3222</v>
      </c>
      <c r="B18" s="24"/>
      <c r="C18" s="25"/>
      <c r="D18" s="22" t="s">
        <v>54</v>
      </c>
      <c r="E18" s="92"/>
      <c r="F18" s="92">
        <v>397.57</v>
      </c>
      <c r="G18" s="115"/>
    </row>
    <row r="19" spans="1:7" x14ac:dyDescent="0.25">
      <c r="A19" s="23">
        <v>3223</v>
      </c>
      <c r="B19" s="24"/>
      <c r="C19" s="25"/>
      <c r="D19" s="22" t="s">
        <v>55</v>
      </c>
      <c r="E19" s="92"/>
      <c r="F19" s="92">
        <v>37984.300000000003</v>
      </c>
      <c r="G19" s="115"/>
    </row>
    <row r="20" spans="1:7" ht="25.5" x14ac:dyDescent="0.25">
      <c r="A20" s="23">
        <v>3224</v>
      </c>
      <c r="B20" s="24"/>
      <c r="C20" s="25"/>
      <c r="D20" s="22" t="s">
        <v>56</v>
      </c>
      <c r="E20" s="92"/>
      <c r="F20" s="92">
        <v>1500.08</v>
      </c>
      <c r="G20" s="115"/>
    </row>
    <row r="21" spans="1:7" x14ac:dyDescent="0.25">
      <c r="A21" s="23">
        <v>3225</v>
      </c>
      <c r="B21" s="24"/>
      <c r="C21" s="25"/>
      <c r="D21" s="22" t="s">
        <v>57</v>
      </c>
      <c r="E21" s="92"/>
      <c r="F21" s="92">
        <v>0</v>
      </c>
      <c r="G21" s="115"/>
    </row>
    <row r="22" spans="1:7" ht="25.5" x14ac:dyDescent="0.25">
      <c r="A22" s="23">
        <v>3226</v>
      </c>
      <c r="B22" s="24"/>
      <c r="C22" s="25"/>
      <c r="D22" s="22" t="s">
        <v>58</v>
      </c>
      <c r="E22" s="92"/>
      <c r="F22" s="92"/>
      <c r="G22" s="115"/>
    </row>
    <row r="23" spans="1:7" ht="25.5" x14ac:dyDescent="0.25">
      <c r="A23" s="23">
        <v>3227</v>
      </c>
      <c r="B23" s="24"/>
      <c r="C23" s="25"/>
      <c r="D23" s="22" t="s">
        <v>59</v>
      </c>
      <c r="E23" s="92"/>
      <c r="F23" s="92">
        <v>443.68</v>
      </c>
      <c r="G23" s="115"/>
    </row>
    <row r="24" spans="1:7" x14ac:dyDescent="0.25">
      <c r="A24" s="26">
        <v>323</v>
      </c>
      <c r="B24" s="27"/>
      <c r="C24" s="28"/>
      <c r="D24" s="29" t="s">
        <v>34</v>
      </c>
      <c r="E24" s="104"/>
      <c r="F24" s="104">
        <f t="shared" ref="F24" si="2">SUM(F25:F33)</f>
        <v>19595.400000000001</v>
      </c>
      <c r="G24" s="114"/>
    </row>
    <row r="25" spans="1:7" x14ac:dyDescent="0.25">
      <c r="A25" s="23">
        <v>3231</v>
      </c>
      <c r="B25" s="24"/>
      <c r="C25" s="25"/>
      <c r="D25" s="22" t="s">
        <v>60</v>
      </c>
      <c r="E25" s="92"/>
      <c r="F25" s="92">
        <v>1084.0899999999999</v>
      </c>
      <c r="G25" s="115"/>
    </row>
    <row r="26" spans="1:7" ht="25.5" x14ac:dyDescent="0.25">
      <c r="A26" s="23">
        <v>3232</v>
      </c>
      <c r="B26" s="24"/>
      <c r="C26" s="25"/>
      <c r="D26" s="22" t="s">
        <v>61</v>
      </c>
      <c r="E26" s="92"/>
      <c r="F26" s="92">
        <v>6133.72</v>
      </c>
      <c r="G26" s="115"/>
    </row>
    <row r="27" spans="1:7" x14ac:dyDescent="0.25">
      <c r="A27" s="23">
        <v>3233</v>
      </c>
      <c r="B27" s="24"/>
      <c r="C27" s="25"/>
      <c r="D27" s="22" t="s">
        <v>62</v>
      </c>
      <c r="E27" s="92"/>
      <c r="F27" s="92">
        <v>1450</v>
      </c>
      <c r="G27" s="115"/>
    </row>
    <row r="28" spans="1:7" x14ac:dyDescent="0.25">
      <c r="A28" s="23">
        <v>3234</v>
      </c>
      <c r="B28" s="24"/>
      <c r="C28" s="25"/>
      <c r="D28" s="22" t="s">
        <v>63</v>
      </c>
      <c r="E28" s="92"/>
      <c r="F28" s="92">
        <v>4992.91</v>
      </c>
      <c r="G28" s="115"/>
    </row>
    <row r="29" spans="1:7" x14ac:dyDescent="0.25">
      <c r="A29" s="23">
        <v>3235</v>
      </c>
      <c r="B29" s="24"/>
      <c r="C29" s="25"/>
      <c r="D29" s="22" t="s">
        <v>64</v>
      </c>
      <c r="E29" s="92"/>
      <c r="F29" s="92">
        <v>1868.15</v>
      </c>
      <c r="G29" s="115"/>
    </row>
    <row r="30" spans="1:7" x14ac:dyDescent="0.25">
      <c r="A30" s="23">
        <v>3236</v>
      </c>
      <c r="B30" s="24"/>
      <c r="C30" s="25"/>
      <c r="D30" s="22" t="s">
        <v>65</v>
      </c>
      <c r="E30" s="92"/>
      <c r="F30" s="92">
        <v>943.12</v>
      </c>
      <c r="G30" s="115"/>
    </row>
    <row r="31" spans="1:7" x14ac:dyDescent="0.25">
      <c r="A31" s="23">
        <v>3237</v>
      </c>
      <c r="B31" s="24"/>
      <c r="C31" s="25"/>
      <c r="D31" s="22" t="s">
        <v>66</v>
      </c>
      <c r="E31" s="92"/>
      <c r="F31" s="92">
        <v>671.88</v>
      </c>
      <c r="G31" s="115"/>
    </row>
    <row r="32" spans="1:7" x14ac:dyDescent="0.25">
      <c r="A32" s="23">
        <v>3238</v>
      </c>
      <c r="B32" s="24"/>
      <c r="C32" s="25"/>
      <c r="D32" s="22" t="s">
        <v>67</v>
      </c>
      <c r="E32" s="92"/>
      <c r="F32" s="92">
        <v>1960.26</v>
      </c>
      <c r="G32" s="115"/>
    </row>
    <row r="33" spans="1:7" x14ac:dyDescent="0.25">
      <c r="A33" s="23">
        <v>3239</v>
      </c>
      <c r="B33" s="24"/>
      <c r="C33" s="25"/>
      <c r="D33" s="22" t="s">
        <v>68</v>
      </c>
      <c r="E33" s="92"/>
      <c r="F33" s="92">
        <v>491.27</v>
      </c>
      <c r="G33" s="115"/>
    </row>
    <row r="34" spans="1:7" ht="25.5" x14ac:dyDescent="0.25">
      <c r="A34" s="26">
        <v>324</v>
      </c>
      <c r="B34" s="27"/>
      <c r="C34" s="28"/>
      <c r="D34" s="29" t="s">
        <v>69</v>
      </c>
      <c r="E34" s="104"/>
      <c r="F34" s="104">
        <f t="shared" ref="F34" si="3">F35</f>
        <v>80</v>
      </c>
      <c r="G34" s="114"/>
    </row>
    <row r="35" spans="1:7" ht="25.5" x14ac:dyDescent="0.25">
      <c r="A35" s="23">
        <v>3241</v>
      </c>
      <c r="B35" s="24"/>
      <c r="C35" s="25"/>
      <c r="D35" s="22" t="s">
        <v>90</v>
      </c>
      <c r="E35" s="92"/>
      <c r="F35" s="92">
        <v>80</v>
      </c>
      <c r="G35" s="115"/>
    </row>
    <row r="36" spans="1:7" ht="25.5" x14ac:dyDescent="0.25">
      <c r="A36" s="26">
        <v>329</v>
      </c>
      <c r="B36" s="27"/>
      <c r="C36" s="28"/>
      <c r="D36" s="29" t="s">
        <v>70</v>
      </c>
      <c r="E36" s="104"/>
      <c r="F36" s="104">
        <f t="shared" ref="F36" si="4">SUM(F37:F43)</f>
        <v>1686.3400000000001</v>
      </c>
      <c r="G36" s="114"/>
    </row>
    <row r="37" spans="1:7" ht="38.25" x14ac:dyDescent="0.25">
      <c r="A37" s="23">
        <v>3291</v>
      </c>
      <c r="B37" s="24"/>
      <c r="C37" s="25"/>
      <c r="D37" s="22" t="s">
        <v>71</v>
      </c>
      <c r="E37" s="92"/>
      <c r="F37" s="92"/>
      <c r="G37" s="115"/>
    </row>
    <row r="38" spans="1:7" x14ac:dyDescent="0.25">
      <c r="A38" s="23">
        <v>3292</v>
      </c>
      <c r="B38" s="24"/>
      <c r="C38" s="25"/>
      <c r="D38" s="22" t="s">
        <v>72</v>
      </c>
      <c r="E38" s="92"/>
      <c r="F38" s="92"/>
      <c r="G38" s="115"/>
    </row>
    <row r="39" spans="1:7" x14ac:dyDescent="0.25">
      <c r="A39" s="23">
        <v>3293</v>
      </c>
      <c r="B39" s="24"/>
      <c r="C39" s="25"/>
      <c r="D39" s="22" t="s">
        <v>73</v>
      </c>
      <c r="E39" s="92"/>
      <c r="F39" s="92">
        <v>30.06</v>
      </c>
      <c r="G39" s="115"/>
    </row>
    <row r="40" spans="1:7" x14ac:dyDescent="0.25">
      <c r="A40" s="23">
        <v>3294</v>
      </c>
      <c r="B40" s="24"/>
      <c r="C40" s="25"/>
      <c r="D40" s="22" t="s">
        <v>74</v>
      </c>
      <c r="E40" s="92"/>
      <c r="F40" s="92">
        <v>163.09</v>
      </c>
      <c r="G40" s="115"/>
    </row>
    <row r="41" spans="1:7" x14ac:dyDescent="0.25">
      <c r="A41" s="23">
        <v>3295</v>
      </c>
      <c r="B41" s="24"/>
      <c r="C41" s="25"/>
      <c r="D41" s="22" t="s">
        <v>75</v>
      </c>
      <c r="E41" s="92"/>
      <c r="F41" s="92">
        <v>409.5</v>
      </c>
      <c r="G41" s="115"/>
    </row>
    <row r="42" spans="1:7" x14ac:dyDescent="0.25">
      <c r="A42" s="23">
        <v>3296</v>
      </c>
      <c r="B42" s="24"/>
      <c r="C42" s="25"/>
      <c r="D42" s="22" t="s">
        <v>76</v>
      </c>
      <c r="E42" s="92"/>
      <c r="F42" s="92"/>
      <c r="G42" s="115"/>
    </row>
    <row r="43" spans="1:7" ht="25.5" x14ac:dyDescent="0.25">
      <c r="A43" s="23">
        <v>3299</v>
      </c>
      <c r="B43" s="24"/>
      <c r="C43" s="25"/>
      <c r="D43" s="22" t="s">
        <v>35</v>
      </c>
      <c r="E43" s="92"/>
      <c r="F43" s="92">
        <v>1083.69</v>
      </c>
      <c r="G43" s="115"/>
    </row>
    <row r="44" spans="1:7" x14ac:dyDescent="0.25">
      <c r="A44" s="32">
        <v>34</v>
      </c>
      <c r="B44" s="33"/>
      <c r="C44" s="34"/>
      <c r="D44" s="31" t="s">
        <v>36</v>
      </c>
      <c r="E44" s="96">
        <v>1156.6400000000001</v>
      </c>
      <c r="F44" s="96">
        <f>SUM(F45)</f>
        <v>1145.33</v>
      </c>
      <c r="G44" s="113">
        <f>(F44/E44)*100</f>
        <v>99.022167658043969</v>
      </c>
    </row>
    <row r="45" spans="1:7" x14ac:dyDescent="0.25">
      <c r="A45" s="26">
        <v>343</v>
      </c>
      <c r="B45" s="27"/>
      <c r="C45" s="28"/>
      <c r="D45" s="29" t="s">
        <v>37</v>
      </c>
      <c r="E45" s="104"/>
      <c r="F45" s="104">
        <f t="shared" ref="F45" si="5">SUM(F46:F47)</f>
        <v>1145.33</v>
      </c>
      <c r="G45" s="114"/>
    </row>
    <row r="46" spans="1:7" ht="25.5" x14ac:dyDescent="0.25">
      <c r="A46" s="23">
        <v>3431</v>
      </c>
      <c r="B46" s="24"/>
      <c r="C46" s="25"/>
      <c r="D46" s="22" t="s">
        <v>77</v>
      </c>
      <c r="E46" s="92"/>
      <c r="F46" s="92">
        <v>1143.0999999999999</v>
      </c>
      <c r="G46" s="115"/>
    </row>
    <row r="47" spans="1:7" x14ac:dyDescent="0.25">
      <c r="A47" s="23">
        <v>3433</v>
      </c>
      <c r="B47" s="24"/>
      <c r="C47" s="25"/>
      <c r="D47" s="22" t="s">
        <v>78</v>
      </c>
      <c r="E47" s="92"/>
      <c r="F47" s="92">
        <v>2.23</v>
      </c>
      <c r="G47" s="115"/>
    </row>
    <row r="48" spans="1:7" x14ac:dyDescent="0.25">
      <c r="A48" s="23"/>
      <c r="B48" s="24"/>
      <c r="C48" s="25"/>
      <c r="D48" s="22"/>
      <c r="E48" s="92"/>
      <c r="F48" s="92"/>
      <c r="G48" s="4"/>
    </row>
    <row r="49" spans="1:7" x14ac:dyDescent="0.25">
      <c r="A49" s="23"/>
      <c r="B49" s="24"/>
      <c r="C49" s="25"/>
      <c r="D49" s="39" t="s">
        <v>88</v>
      </c>
      <c r="E49" s="105">
        <f>E9</f>
        <v>75658.39</v>
      </c>
      <c r="F49" s="105">
        <f>F9</f>
        <v>72702.64</v>
      </c>
      <c r="G49" s="116">
        <f>(F49/E49)*100</f>
        <v>96.093295138847125</v>
      </c>
    </row>
    <row r="50" spans="1:7" x14ac:dyDescent="0.25">
      <c r="A50" s="23"/>
      <c r="B50" s="24"/>
      <c r="C50" s="25"/>
      <c r="D50" s="22"/>
      <c r="E50" s="92"/>
      <c r="F50" s="92"/>
      <c r="G50" s="115"/>
    </row>
    <row r="51" spans="1:7" ht="25.5" x14ac:dyDescent="0.25">
      <c r="A51" s="212" t="s">
        <v>20</v>
      </c>
      <c r="B51" s="218"/>
      <c r="C51" s="219"/>
      <c r="D51" s="11" t="s">
        <v>21</v>
      </c>
      <c r="E51" s="12" t="s">
        <v>196</v>
      </c>
      <c r="F51" s="11" t="s">
        <v>215</v>
      </c>
      <c r="G51" s="107" t="s">
        <v>222</v>
      </c>
    </row>
    <row r="52" spans="1:7" x14ac:dyDescent="0.25">
      <c r="A52" s="215" t="s">
        <v>113</v>
      </c>
      <c r="B52" s="216"/>
      <c r="C52" s="217"/>
      <c r="D52" s="13" t="s">
        <v>114</v>
      </c>
      <c r="E52" s="4"/>
      <c r="F52" s="4"/>
      <c r="G52" s="4"/>
    </row>
    <row r="53" spans="1:7" ht="25.5" x14ac:dyDescent="0.25">
      <c r="A53" s="215" t="s">
        <v>226</v>
      </c>
      <c r="B53" s="216"/>
      <c r="C53" s="217"/>
      <c r="D53" s="13" t="s">
        <v>227</v>
      </c>
      <c r="E53" s="4"/>
      <c r="F53" s="4"/>
      <c r="G53" s="4"/>
    </row>
    <row r="54" spans="1:7" x14ac:dyDescent="0.25">
      <c r="A54" s="203" t="s">
        <v>127</v>
      </c>
      <c r="B54" s="204"/>
      <c r="C54" s="205"/>
      <c r="D54" s="21" t="s">
        <v>128</v>
      </c>
      <c r="E54" s="4"/>
      <c r="F54" s="4"/>
      <c r="G54" s="4"/>
    </row>
    <row r="55" spans="1:7" ht="38.25" x14ac:dyDescent="0.25">
      <c r="A55" s="35">
        <v>4</v>
      </c>
      <c r="B55" s="36"/>
      <c r="C55" s="37"/>
      <c r="D55" s="38" t="s">
        <v>29</v>
      </c>
      <c r="E55" s="88">
        <f>SUM(E56)</f>
        <v>15500</v>
      </c>
      <c r="F55" s="88">
        <f>SUM(F56)</f>
        <v>15460.5</v>
      </c>
      <c r="G55" s="108">
        <f>(F55/E55)*100</f>
        <v>99.745161290322585</v>
      </c>
    </row>
    <row r="56" spans="1:7" ht="38.25" x14ac:dyDescent="0.25">
      <c r="A56" s="32">
        <v>42</v>
      </c>
      <c r="B56" s="33"/>
      <c r="C56" s="34"/>
      <c r="D56" s="31" t="s">
        <v>29</v>
      </c>
      <c r="E56" s="96">
        <v>15500</v>
      </c>
      <c r="F56" s="96">
        <f t="shared" ref="F56" si="6">SUM(F57)</f>
        <v>15460.5</v>
      </c>
      <c r="G56" s="113">
        <f>(F56/E56)*100</f>
        <v>99.745161290322585</v>
      </c>
    </row>
    <row r="57" spans="1:7" x14ac:dyDescent="0.25">
      <c r="A57" s="26">
        <v>421</v>
      </c>
      <c r="B57" s="27"/>
      <c r="C57" s="28"/>
      <c r="D57" s="29" t="s">
        <v>209</v>
      </c>
      <c r="E57" s="104"/>
      <c r="F57" s="104">
        <f>SUM(F58:F61)</f>
        <v>15460.5</v>
      </c>
      <c r="G57" s="114"/>
    </row>
    <row r="58" spans="1:7" x14ac:dyDescent="0.25">
      <c r="A58" s="23">
        <v>4211</v>
      </c>
      <c r="B58" s="24"/>
      <c r="C58" s="25"/>
      <c r="D58" s="22" t="s">
        <v>228</v>
      </c>
      <c r="E58" s="92"/>
      <c r="F58" s="92"/>
      <c r="G58" s="92"/>
    </row>
    <row r="59" spans="1:7" x14ac:dyDescent="0.25">
      <c r="A59" s="23">
        <v>4212</v>
      </c>
      <c r="B59" s="24"/>
      <c r="C59" s="25"/>
      <c r="D59" s="22" t="s">
        <v>210</v>
      </c>
      <c r="E59" s="92"/>
      <c r="F59" s="92">
        <v>15460.5</v>
      </c>
      <c r="G59" s="115"/>
    </row>
    <row r="60" spans="1:7" ht="25.5" x14ac:dyDescent="0.25">
      <c r="A60" s="23">
        <v>4213</v>
      </c>
      <c r="B60" s="24"/>
      <c r="C60" s="25"/>
      <c r="D60" s="22" t="s">
        <v>229</v>
      </c>
      <c r="E60" s="92"/>
      <c r="F60" s="92"/>
      <c r="G60" s="92"/>
    </row>
    <row r="61" spans="1:7" x14ac:dyDescent="0.25">
      <c r="A61" s="23">
        <v>4214</v>
      </c>
      <c r="B61" s="24"/>
      <c r="C61" s="25"/>
      <c r="D61" s="22" t="s">
        <v>230</v>
      </c>
      <c r="E61" s="92"/>
      <c r="F61" s="92"/>
      <c r="G61" s="92"/>
    </row>
    <row r="62" spans="1:7" x14ac:dyDescent="0.25">
      <c r="A62" s="23"/>
      <c r="B62" s="24"/>
      <c r="C62" s="25"/>
      <c r="D62" s="22"/>
      <c r="E62" s="92"/>
      <c r="F62" s="92"/>
      <c r="G62" s="92"/>
    </row>
    <row r="63" spans="1:7" x14ac:dyDescent="0.25">
      <c r="A63" s="23"/>
      <c r="B63" s="24"/>
      <c r="C63" s="25"/>
      <c r="D63" s="39" t="s">
        <v>88</v>
      </c>
      <c r="E63" s="105">
        <f>SUM(E55)</f>
        <v>15500</v>
      </c>
      <c r="F63" s="105">
        <f>SUM(F55)</f>
        <v>15460.5</v>
      </c>
      <c r="G63" s="116">
        <f>SUM(G55)</f>
        <v>99.745161290322585</v>
      </c>
    </row>
    <row r="64" spans="1:7" x14ac:dyDescent="0.25">
      <c r="A64" s="23"/>
      <c r="B64" s="24"/>
      <c r="C64" s="25"/>
      <c r="D64" s="22"/>
      <c r="E64" s="92"/>
      <c r="F64" s="4"/>
      <c r="G64" s="4"/>
    </row>
    <row r="65" spans="1:7" ht="25.5" x14ac:dyDescent="0.25">
      <c r="A65" s="212" t="s">
        <v>20</v>
      </c>
      <c r="B65" s="213"/>
      <c r="C65" s="214"/>
      <c r="D65" s="11" t="s">
        <v>21</v>
      </c>
      <c r="E65" s="12" t="s">
        <v>196</v>
      </c>
      <c r="F65" s="11" t="s">
        <v>215</v>
      </c>
      <c r="G65" s="107" t="s">
        <v>222</v>
      </c>
    </row>
    <row r="66" spans="1:7" ht="15" customHeight="1" x14ac:dyDescent="0.25">
      <c r="A66" s="215" t="s">
        <v>113</v>
      </c>
      <c r="B66" s="216"/>
      <c r="C66" s="217"/>
      <c r="D66" s="13" t="s">
        <v>114</v>
      </c>
      <c r="E66" s="92"/>
      <c r="F66" s="4"/>
      <c r="G66" s="4"/>
    </row>
    <row r="67" spans="1:7" ht="25.5" customHeight="1" x14ac:dyDescent="0.25">
      <c r="A67" s="215" t="s">
        <v>132</v>
      </c>
      <c r="B67" s="216"/>
      <c r="C67" s="217"/>
      <c r="D67" s="13" t="s">
        <v>131</v>
      </c>
      <c r="E67" s="92"/>
      <c r="F67" s="4"/>
      <c r="G67" s="4"/>
    </row>
    <row r="68" spans="1:7" ht="15" customHeight="1" x14ac:dyDescent="0.25">
      <c r="A68" s="203" t="s">
        <v>115</v>
      </c>
      <c r="B68" s="204"/>
      <c r="C68" s="205"/>
      <c r="D68" s="21" t="s">
        <v>13</v>
      </c>
      <c r="E68" s="92"/>
      <c r="F68" s="4"/>
      <c r="G68" s="4"/>
    </row>
    <row r="69" spans="1:7" x14ac:dyDescent="0.25">
      <c r="A69" s="206">
        <v>3</v>
      </c>
      <c r="B69" s="207"/>
      <c r="C69" s="208"/>
      <c r="D69" s="38" t="s">
        <v>16</v>
      </c>
      <c r="E69" s="88">
        <f>SUM(E70+E80)</f>
        <v>7135.46</v>
      </c>
      <c r="F69" s="88">
        <f>SUM(F70+F80)</f>
        <v>5140.01</v>
      </c>
      <c r="G69" s="108">
        <f>(F69/E69)*100</f>
        <v>72.03473917589055</v>
      </c>
    </row>
    <row r="70" spans="1:7" x14ac:dyDescent="0.25">
      <c r="A70" s="209">
        <v>31</v>
      </c>
      <c r="B70" s="210"/>
      <c r="C70" s="211"/>
      <c r="D70" s="31" t="s">
        <v>17</v>
      </c>
      <c r="E70" s="96">
        <v>6958.2</v>
      </c>
      <c r="F70" s="96">
        <f>SUM(F71+F75+F77)</f>
        <v>4978.2</v>
      </c>
      <c r="G70" s="113">
        <f>(F70/E70)*100</f>
        <v>71.544364921962583</v>
      </c>
    </row>
    <row r="71" spans="1:7" ht="15" customHeight="1" x14ac:dyDescent="0.25">
      <c r="A71" s="26">
        <v>311</v>
      </c>
      <c r="B71" s="27"/>
      <c r="C71" s="28"/>
      <c r="D71" s="29" t="s">
        <v>30</v>
      </c>
      <c r="E71" s="104"/>
      <c r="F71" s="104">
        <f t="shared" ref="F71" si="7">SUM(F72:F74)</f>
        <v>3054.26</v>
      </c>
      <c r="G71" s="114"/>
    </row>
    <row r="72" spans="1:7" x14ac:dyDescent="0.25">
      <c r="A72" s="23">
        <v>3111</v>
      </c>
      <c r="B72" s="24"/>
      <c r="C72" s="25"/>
      <c r="D72" s="22" t="s">
        <v>42</v>
      </c>
      <c r="E72" s="92"/>
      <c r="F72" s="92">
        <v>3054.26</v>
      </c>
      <c r="G72" s="115"/>
    </row>
    <row r="73" spans="1:7" x14ac:dyDescent="0.25">
      <c r="A73" s="23">
        <v>3113</v>
      </c>
      <c r="B73" s="24"/>
      <c r="C73" s="25"/>
      <c r="D73" s="22" t="s">
        <v>43</v>
      </c>
      <c r="E73" s="92"/>
      <c r="F73" s="92"/>
      <c r="G73" s="115"/>
    </row>
    <row r="74" spans="1:7" x14ac:dyDescent="0.25">
      <c r="A74" s="23">
        <v>3114</v>
      </c>
      <c r="B74" s="24"/>
      <c r="C74" s="25"/>
      <c r="D74" s="22" t="s">
        <v>44</v>
      </c>
      <c r="E74" s="92"/>
      <c r="F74" s="92"/>
      <c r="G74" s="115"/>
    </row>
    <row r="75" spans="1:7" x14ac:dyDescent="0.25">
      <c r="A75" s="26">
        <v>312</v>
      </c>
      <c r="B75" s="27"/>
      <c r="C75" s="28"/>
      <c r="D75" s="29" t="s">
        <v>45</v>
      </c>
      <c r="E75" s="104"/>
      <c r="F75" s="104">
        <f t="shared" ref="F75" si="8">SUM(F76)</f>
        <v>1420</v>
      </c>
      <c r="G75" s="114"/>
    </row>
    <row r="76" spans="1:7" x14ac:dyDescent="0.25">
      <c r="A76" s="23">
        <v>3121</v>
      </c>
      <c r="B76" s="24"/>
      <c r="C76" s="25"/>
      <c r="D76" s="22" t="s">
        <v>46</v>
      </c>
      <c r="E76" s="92"/>
      <c r="F76" s="92">
        <v>1420</v>
      </c>
      <c r="G76" s="115"/>
    </row>
    <row r="77" spans="1:7" x14ac:dyDescent="0.25">
      <c r="A77" s="26">
        <v>313</v>
      </c>
      <c r="B77" s="27"/>
      <c r="C77" s="28"/>
      <c r="D77" s="29" t="s">
        <v>31</v>
      </c>
      <c r="E77" s="104"/>
      <c r="F77" s="104">
        <f t="shared" ref="F77" si="9">SUM(F78:F79)</f>
        <v>503.94</v>
      </c>
      <c r="G77" s="114"/>
    </row>
    <row r="78" spans="1:7" x14ac:dyDescent="0.25">
      <c r="A78" s="23">
        <v>3131</v>
      </c>
      <c r="B78" s="24"/>
      <c r="C78" s="25"/>
      <c r="D78" s="22" t="s">
        <v>47</v>
      </c>
      <c r="E78" s="92"/>
      <c r="F78" s="92"/>
      <c r="G78" s="115"/>
    </row>
    <row r="79" spans="1:7" ht="25.5" x14ac:dyDescent="0.25">
      <c r="A79" s="23">
        <v>3132</v>
      </c>
      <c r="B79" s="24"/>
      <c r="C79" s="25"/>
      <c r="D79" s="22" t="s">
        <v>48</v>
      </c>
      <c r="E79" s="92"/>
      <c r="F79" s="92">
        <v>503.94</v>
      </c>
      <c r="G79" s="115"/>
    </row>
    <row r="80" spans="1:7" x14ac:dyDescent="0.25">
      <c r="A80" s="209">
        <v>32</v>
      </c>
      <c r="B80" s="210"/>
      <c r="C80" s="211"/>
      <c r="D80" s="31" t="s">
        <v>22</v>
      </c>
      <c r="E80" s="96">
        <v>177.26</v>
      </c>
      <c r="F80" s="96">
        <f>SUM(F81)</f>
        <v>161.81</v>
      </c>
      <c r="G80" s="113">
        <f>(F80/E80)*100</f>
        <v>91.283989619767581</v>
      </c>
    </row>
    <row r="81" spans="1:7" x14ac:dyDescent="0.25">
      <c r="A81" s="26">
        <v>321</v>
      </c>
      <c r="B81" s="27"/>
      <c r="C81" s="28"/>
      <c r="D81" s="29" t="s">
        <v>32</v>
      </c>
      <c r="E81" s="104"/>
      <c r="F81" s="104">
        <f t="shared" ref="F81" si="10">SUM(F82:F85)</f>
        <v>161.81</v>
      </c>
      <c r="G81" s="114"/>
    </row>
    <row r="82" spans="1:7" x14ac:dyDescent="0.25">
      <c r="A82" s="23">
        <v>3211</v>
      </c>
      <c r="B82" s="24"/>
      <c r="C82" s="25"/>
      <c r="D82" s="22" t="s">
        <v>49</v>
      </c>
      <c r="E82" s="92"/>
      <c r="F82" s="92">
        <v>8.33</v>
      </c>
      <c r="G82" s="115"/>
    </row>
    <row r="83" spans="1:7" ht="25.5" x14ac:dyDescent="0.25">
      <c r="A83" s="23">
        <v>3212</v>
      </c>
      <c r="B83" s="24"/>
      <c r="C83" s="25"/>
      <c r="D83" s="22" t="s">
        <v>50</v>
      </c>
      <c r="E83" s="92"/>
      <c r="F83" s="92">
        <v>144.91999999999999</v>
      </c>
      <c r="G83" s="115"/>
    </row>
    <row r="84" spans="1:7" x14ac:dyDescent="0.25">
      <c r="A84" s="23">
        <v>3213</v>
      </c>
      <c r="B84" s="24"/>
      <c r="C84" s="25"/>
      <c r="D84" s="22" t="s">
        <v>51</v>
      </c>
      <c r="E84" s="92"/>
      <c r="F84" s="92">
        <v>8.56</v>
      </c>
      <c r="G84" s="115"/>
    </row>
    <row r="85" spans="1:7" ht="25.5" x14ac:dyDescent="0.25">
      <c r="A85" s="23">
        <v>3214</v>
      </c>
      <c r="B85" s="24"/>
      <c r="C85" s="25"/>
      <c r="D85" s="22" t="s">
        <v>52</v>
      </c>
      <c r="E85" s="92"/>
      <c r="F85" s="92"/>
      <c r="G85" s="115"/>
    </row>
    <row r="86" spans="1:7" ht="15" customHeight="1" x14ac:dyDescent="0.25">
      <c r="A86" s="203" t="s">
        <v>119</v>
      </c>
      <c r="B86" s="204"/>
      <c r="C86" s="205"/>
      <c r="D86" s="21" t="s">
        <v>89</v>
      </c>
      <c r="E86" s="92"/>
      <c r="F86" s="92"/>
      <c r="G86" s="115"/>
    </row>
    <row r="87" spans="1:7" x14ac:dyDescent="0.25">
      <c r="A87" s="206">
        <v>3</v>
      </c>
      <c r="B87" s="207"/>
      <c r="C87" s="208"/>
      <c r="D87" s="38" t="s">
        <v>16</v>
      </c>
      <c r="E87" s="88">
        <f t="shared" ref="E87:F87" si="11">SUM(E88+E98)</f>
        <v>33619.200000000004</v>
      </c>
      <c r="F87" s="88">
        <f t="shared" si="11"/>
        <v>35460.07</v>
      </c>
      <c r="G87" s="108">
        <f>(F87/E87)*100</f>
        <v>105.47565081857984</v>
      </c>
    </row>
    <row r="88" spans="1:7" x14ac:dyDescent="0.25">
      <c r="A88" s="209">
        <v>31</v>
      </c>
      <c r="B88" s="210"/>
      <c r="C88" s="211"/>
      <c r="D88" s="31" t="s">
        <v>17</v>
      </c>
      <c r="E88" s="96">
        <v>32023.83</v>
      </c>
      <c r="F88" s="96">
        <f>SUM(F89+F93+F95)</f>
        <v>34003.83</v>
      </c>
      <c r="G88" s="113">
        <f>(F88/E88)*100</f>
        <v>106.1828956748771</v>
      </c>
    </row>
    <row r="89" spans="1:7" x14ac:dyDescent="0.25">
      <c r="A89" s="26">
        <v>311</v>
      </c>
      <c r="B89" s="27"/>
      <c r="C89" s="28"/>
      <c r="D89" s="29" t="s">
        <v>30</v>
      </c>
      <c r="E89" s="104"/>
      <c r="F89" s="104">
        <f t="shared" ref="F89" si="12">SUM(F90:F92)</f>
        <v>27488.240000000002</v>
      </c>
      <c r="G89" s="114"/>
    </row>
    <row r="90" spans="1:7" x14ac:dyDescent="0.25">
      <c r="A90" s="23">
        <v>3111</v>
      </c>
      <c r="B90" s="24"/>
      <c r="C90" s="25"/>
      <c r="D90" s="22" t="s">
        <v>42</v>
      </c>
      <c r="E90" s="92"/>
      <c r="F90" s="92">
        <v>27488.240000000002</v>
      </c>
      <c r="G90" s="115"/>
    </row>
    <row r="91" spans="1:7" x14ac:dyDescent="0.25">
      <c r="A91" s="23">
        <v>3113</v>
      </c>
      <c r="B91" s="24"/>
      <c r="C91" s="25"/>
      <c r="D91" s="22" t="s">
        <v>43</v>
      </c>
      <c r="E91" s="92"/>
      <c r="F91" s="92"/>
      <c r="G91" s="115"/>
    </row>
    <row r="92" spans="1:7" x14ac:dyDescent="0.25">
      <c r="A92" s="23">
        <v>3114</v>
      </c>
      <c r="B92" s="24"/>
      <c r="C92" s="25"/>
      <c r="D92" s="22" t="s">
        <v>44</v>
      </c>
      <c r="E92" s="92"/>
      <c r="F92" s="92"/>
      <c r="G92" s="115"/>
    </row>
    <row r="93" spans="1:7" x14ac:dyDescent="0.25">
      <c r="A93" s="26">
        <v>312</v>
      </c>
      <c r="B93" s="27"/>
      <c r="C93" s="28"/>
      <c r="D93" s="29" t="s">
        <v>45</v>
      </c>
      <c r="E93" s="104"/>
      <c r="F93" s="104">
        <f t="shared" ref="F93" si="13">SUM(F94)</f>
        <v>1980</v>
      </c>
      <c r="G93" s="114"/>
    </row>
    <row r="94" spans="1:7" x14ac:dyDescent="0.25">
      <c r="A94" s="23">
        <v>3121</v>
      </c>
      <c r="B94" s="24"/>
      <c r="C94" s="25"/>
      <c r="D94" s="22" t="s">
        <v>46</v>
      </c>
      <c r="E94" s="92"/>
      <c r="F94" s="92">
        <v>1980</v>
      </c>
      <c r="G94" s="115"/>
    </row>
    <row r="95" spans="1:7" x14ac:dyDescent="0.25">
      <c r="A95" s="26">
        <v>313</v>
      </c>
      <c r="B95" s="27"/>
      <c r="C95" s="28"/>
      <c r="D95" s="29" t="s">
        <v>31</v>
      </c>
      <c r="E95" s="104"/>
      <c r="F95" s="104">
        <f t="shared" ref="F95" si="14">SUM(F96:F97)</f>
        <v>4535.59</v>
      </c>
      <c r="G95" s="114"/>
    </row>
    <row r="96" spans="1:7" x14ac:dyDescent="0.25">
      <c r="A96" s="23">
        <v>3131</v>
      </c>
      <c r="B96" s="24"/>
      <c r="C96" s="25"/>
      <c r="D96" s="22" t="s">
        <v>47</v>
      </c>
      <c r="E96" s="92"/>
      <c r="F96" s="92"/>
      <c r="G96" s="115"/>
    </row>
    <row r="97" spans="1:7" ht="25.5" x14ac:dyDescent="0.25">
      <c r="A97" s="23">
        <v>3132</v>
      </c>
      <c r="B97" s="24"/>
      <c r="C97" s="25"/>
      <c r="D97" s="22" t="s">
        <v>48</v>
      </c>
      <c r="E97" s="92"/>
      <c r="F97" s="92">
        <v>4535.59</v>
      </c>
      <c r="G97" s="115"/>
    </row>
    <row r="98" spans="1:7" x14ac:dyDescent="0.25">
      <c r="A98" s="209">
        <v>32</v>
      </c>
      <c r="B98" s="210"/>
      <c r="C98" s="211"/>
      <c r="D98" s="31" t="s">
        <v>22</v>
      </c>
      <c r="E98" s="96">
        <v>1595.37</v>
      </c>
      <c r="F98" s="96">
        <f t="shared" ref="F98" si="15">SUM(F99)</f>
        <v>1456.24</v>
      </c>
      <c r="G98" s="113">
        <f>(F98/E98)*100</f>
        <v>91.279139008505865</v>
      </c>
    </row>
    <row r="99" spans="1:7" x14ac:dyDescent="0.25">
      <c r="A99" s="26">
        <v>321</v>
      </c>
      <c r="B99" s="27"/>
      <c r="C99" s="28"/>
      <c r="D99" s="29" t="s">
        <v>32</v>
      </c>
      <c r="E99" s="104"/>
      <c r="F99" s="104">
        <f t="shared" ref="F99" si="16">SUM(F100:F103)</f>
        <v>1456.24</v>
      </c>
      <c r="G99" s="114"/>
    </row>
    <row r="100" spans="1:7" x14ac:dyDescent="0.25">
      <c r="A100" s="23">
        <v>3211</v>
      </c>
      <c r="B100" s="24"/>
      <c r="C100" s="25"/>
      <c r="D100" s="22" t="s">
        <v>49</v>
      </c>
      <c r="E100" s="92"/>
      <c r="F100" s="92">
        <v>74.930000000000007</v>
      </c>
      <c r="G100" s="115"/>
    </row>
    <row r="101" spans="1:7" ht="25.5" x14ac:dyDescent="0.25">
      <c r="A101" s="23">
        <v>3212</v>
      </c>
      <c r="B101" s="24"/>
      <c r="C101" s="25"/>
      <c r="D101" s="22" t="s">
        <v>50</v>
      </c>
      <c r="E101" s="92"/>
      <c r="F101" s="92">
        <v>1304.3699999999999</v>
      </c>
      <c r="G101" s="115"/>
    </row>
    <row r="102" spans="1:7" x14ac:dyDescent="0.25">
      <c r="A102" s="23">
        <v>3213</v>
      </c>
      <c r="B102" s="24"/>
      <c r="C102" s="25"/>
      <c r="D102" s="22" t="s">
        <v>51</v>
      </c>
      <c r="E102" s="92"/>
      <c r="F102" s="92">
        <v>76.94</v>
      </c>
      <c r="G102" s="115"/>
    </row>
    <row r="103" spans="1:7" ht="25.5" x14ac:dyDescent="0.25">
      <c r="A103" s="23">
        <v>3214</v>
      </c>
      <c r="B103" s="24"/>
      <c r="C103" s="25"/>
      <c r="D103" s="22" t="s">
        <v>52</v>
      </c>
      <c r="E103" s="92"/>
      <c r="F103" s="92"/>
      <c r="G103" s="115"/>
    </row>
    <row r="104" spans="1:7" x14ac:dyDescent="0.25">
      <c r="A104" s="23"/>
      <c r="B104" s="24"/>
      <c r="C104" s="25"/>
      <c r="D104" s="22"/>
      <c r="E104" s="92"/>
      <c r="F104" s="92"/>
      <c r="G104" s="4"/>
    </row>
    <row r="105" spans="1:7" x14ac:dyDescent="0.25">
      <c r="A105" s="23"/>
      <c r="B105" s="24"/>
      <c r="C105" s="25"/>
      <c r="D105" s="39" t="s">
        <v>88</v>
      </c>
      <c r="E105" s="105">
        <f t="shared" ref="E105:F105" si="17">SUM(E69+E87)</f>
        <v>40754.660000000003</v>
      </c>
      <c r="F105" s="105">
        <f t="shared" si="17"/>
        <v>40600.080000000002</v>
      </c>
      <c r="G105" s="116">
        <f>(F105/E105)*100</f>
        <v>99.620705951172212</v>
      </c>
    </row>
    <row r="106" spans="1:7" x14ac:dyDescent="0.25">
      <c r="A106" s="23"/>
      <c r="B106" s="24"/>
      <c r="C106" s="25"/>
      <c r="D106" s="22"/>
      <c r="E106" s="92"/>
      <c r="F106" s="4"/>
      <c r="G106" s="4"/>
    </row>
    <row r="107" spans="1:7" ht="25.5" x14ac:dyDescent="0.25">
      <c r="A107" s="212" t="s">
        <v>20</v>
      </c>
      <c r="B107" s="213"/>
      <c r="C107" s="214"/>
      <c r="D107" s="11" t="s">
        <v>21</v>
      </c>
      <c r="E107" s="12" t="s">
        <v>196</v>
      </c>
      <c r="F107" s="11" t="s">
        <v>215</v>
      </c>
      <c r="G107" s="107" t="s">
        <v>222</v>
      </c>
    </row>
    <row r="108" spans="1:7" x14ac:dyDescent="0.25">
      <c r="A108" s="215" t="s">
        <v>113</v>
      </c>
      <c r="B108" s="216"/>
      <c r="C108" s="217"/>
      <c r="D108" s="13" t="s">
        <v>114</v>
      </c>
      <c r="E108" s="92"/>
      <c r="F108" s="4"/>
      <c r="G108" s="4"/>
    </row>
    <row r="109" spans="1:7" ht="27" customHeight="1" x14ac:dyDescent="0.25">
      <c r="A109" s="215" t="s">
        <v>161</v>
      </c>
      <c r="B109" s="216"/>
      <c r="C109" s="217"/>
      <c r="D109" s="13" t="s">
        <v>162</v>
      </c>
      <c r="E109" s="92"/>
      <c r="F109" s="4"/>
      <c r="G109" s="4"/>
    </row>
    <row r="110" spans="1:7" ht="25.5" customHeight="1" x14ac:dyDescent="0.25">
      <c r="A110" s="203" t="s">
        <v>115</v>
      </c>
      <c r="B110" s="204"/>
      <c r="C110" s="205"/>
      <c r="D110" s="21" t="s">
        <v>13</v>
      </c>
      <c r="E110" s="92"/>
      <c r="F110" s="4"/>
      <c r="G110" s="4"/>
    </row>
    <row r="111" spans="1:7" ht="15" customHeight="1" x14ac:dyDescent="0.25">
      <c r="A111" s="206">
        <v>3</v>
      </c>
      <c r="B111" s="207"/>
      <c r="C111" s="208"/>
      <c r="D111" s="38" t="s">
        <v>16</v>
      </c>
      <c r="E111" s="88">
        <f t="shared" ref="E111:F111" si="18">SUM(E112)</f>
        <v>1568.04</v>
      </c>
      <c r="F111" s="88">
        <f t="shared" si="18"/>
        <v>1568.04</v>
      </c>
      <c r="G111" s="108">
        <f>(F111/E111)*100</f>
        <v>100</v>
      </c>
    </row>
    <row r="112" spans="1:7" x14ac:dyDescent="0.25">
      <c r="A112" s="209">
        <v>31</v>
      </c>
      <c r="B112" s="210"/>
      <c r="C112" s="211"/>
      <c r="D112" s="31" t="s">
        <v>17</v>
      </c>
      <c r="E112" s="96">
        <v>1568.04</v>
      </c>
      <c r="F112" s="96">
        <f>SUM(F113+F117+F119)</f>
        <v>1568.04</v>
      </c>
      <c r="G112" s="113">
        <f>(F112/E112)*100</f>
        <v>100</v>
      </c>
    </row>
    <row r="113" spans="1:7" x14ac:dyDescent="0.25">
      <c r="A113" s="26">
        <v>311</v>
      </c>
      <c r="B113" s="27"/>
      <c r="C113" s="28"/>
      <c r="D113" s="29" t="s">
        <v>30</v>
      </c>
      <c r="E113" s="104"/>
      <c r="F113" s="104">
        <f t="shared" ref="F113" si="19">SUM(F114:F116)</f>
        <v>0</v>
      </c>
      <c r="G113" s="114"/>
    </row>
    <row r="114" spans="1:7" x14ac:dyDescent="0.25">
      <c r="A114" s="23">
        <v>3111</v>
      </c>
      <c r="B114" s="24"/>
      <c r="C114" s="25"/>
      <c r="D114" s="22" t="s">
        <v>42</v>
      </c>
      <c r="E114" s="92"/>
      <c r="F114" s="92"/>
      <c r="G114" s="115"/>
    </row>
    <row r="115" spans="1:7" x14ac:dyDescent="0.25">
      <c r="A115" s="23">
        <v>3113</v>
      </c>
      <c r="B115" s="24"/>
      <c r="C115" s="25"/>
      <c r="D115" s="22" t="s">
        <v>43</v>
      </c>
      <c r="E115" s="92"/>
      <c r="F115" s="92"/>
      <c r="G115" s="115"/>
    </row>
    <row r="116" spans="1:7" x14ac:dyDescent="0.25">
      <c r="A116" s="23">
        <v>3114</v>
      </c>
      <c r="B116" s="24"/>
      <c r="C116" s="25"/>
      <c r="D116" s="22" t="s">
        <v>44</v>
      </c>
      <c r="E116" s="92"/>
      <c r="F116" s="92"/>
      <c r="G116" s="115"/>
    </row>
    <row r="117" spans="1:7" x14ac:dyDescent="0.25">
      <c r="A117" s="26">
        <v>312</v>
      </c>
      <c r="B117" s="27"/>
      <c r="C117" s="28"/>
      <c r="D117" s="29" t="s">
        <v>45</v>
      </c>
      <c r="E117" s="104"/>
      <c r="F117" s="104">
        <f t="shared" ref="F117" si="20">SUM(F118)</f>
        <v>1568.04</v>
      </c>
      <c r="G117" s="114"/>
    </row>
    <row r="118" spans="1:7" x14ac:dyDescent="0.25">
      <c r="A118" s="23">
        <v>3121</v>
      </c>
      <c r="B118" s="24"/>
      <c r="C118" s="25"/>
      <c r="D118" s="22" t="s">
        <v>46</v>
      </c>
      <c r="E118" s="92"/>
      <c r="F118" s="92">
        <v>1568.04</v>
      </c>
      <c r="G118" s="115"/>
    </row>
    <row r="119" spans="1:7" x14ac:dyDescent="0.25">
      <c r="A119" s="26">
        <v>313</v>
      </c>
      <c r="B119" s="27"/>
      <c r="C119" s="28"/>
      <c r="D119" s="29" t="s">
        <v>31</v>
      </c>
      <c r="E119" s="104"/>
      <c r="F119" s="104">
        <f t="shared" ref="F119" si="21">SUM(F120:F121)</f>
        <v>0</v>
      </c>
      <c r="G119" s="114"/>
    </row>
    <row r="120" spans="1:7" x14ac:dyDescent="0.25">
      <c r="A120" s="23">
        <v>3131</v>
      </c>
      <c r="B120" s="24"/>
      <c r="C120" s="25"/>
      <c r="D120" s="22" t="s">
        <v>47</v>
      </c>
      <c r="E120" s="92"/>
      <c r="F120" s="92"/>
      <c r="G120" s="115"/>
    </row>
    <row r="121" spans="1:7" ht="25.5" x14ac:dyDescent="0.25">
      <c r="A121" s="23">
        <v>3132</v>
      </c>
      <c r="B121" s="24"/>
      <c r="C121" s="25"/>
      <c r="D121" s="22" t="s">
        <v>48</v>
      </c>
      <c r="E121" s="92"/>
      <c r="F121" s="92"/>
      <c r="G121" s="115"/>
    </row>
    <row r="122" spans="1:7" x14ac:dyDescent="0.25">
      <c r="A122" s="23"/>
      <c r="B122" s="24"/>
      <c r="C122" s="25"/>
      <c r="D122" s="22"/>
      <c r="E122" s="92"/>
      <c r="F122" s="92"/>
      <c r="G122" s="4"/>
    </row>
    <row r="123" spans="1:7" x14ac:dyDescent="0.25">
      <c r="A123" s="23"/>
      <c r="B123" s="24"/>
      <c r="C123" s="25"/>
      <c r="D123" s="39" t="s">
        <v>88</v>
      </c>
      <c r="E123" s="105">
        <f t="shared" ref="E123:F123" si="22">SUM(E111)</f>
        <v>1568.04</v>
      </c>
      <c r="F123" s="105">
        <f t="shared" si="22"/>
        <v>1568.04</v>
      </c>
      <c r="G123" s="116">
        <f>(F123/E123)*100</f>
        <v>100</v>
      </c>
    </row>
    <row r="124" spans="1:7" x14ac:dyDescent="0.25">
      <c r="A124" s="23"/>
      <c r="B124" s="24"/>
      <c r="C124" s="25"/>
      <c r="D124" s="22"/>
      <c r="E124" s="92"/>
      <c r="F124" s="92"/>
      <c r="G124" s="115"/>
    </row>
    <row r="125" spans="1:7" ht="25.5" x14ac:dyDescent="0.25">
      <c r="A125" s="212" t="s">
        <v>20</v>
      </c>
      <c r="B125" s="213"/>
      <c r="C125" s="214"/>
      <c r="D125" s="11" t="s">
        <v>21</v>
      </c>
      <c r="E125" s="12" t="s">
        <v>196</v>
      </c>
      <c r="F125" s="11" t="s">
        <v>215</v>
      </c>
      <c r="G125" s="107" t="s">
        <v>222</v>
      </c>
    </row>
    <row r="126" spans="1:7" ht="24.75" customHeight="1" x14ac:dyDescent="0.25">
      <c r="A126" s="215" t="s">
        <v>113</v>
      </c>
      <c r="B126" s="216"/>
      <c r="C126" s="217"/>
      <c r="D126" s="13" t="s">
        <v>137</v>
      </c>
      <c r="E126" s="92"/>
      <c r="F126" s="4"/>
      <c r="G126" s="4"/>
    </row>
    <row r="127" spans="1:7" ht="25.5" customHeight="1" x14ac:dyDescent="0.25">
      <c r="A127" s="215" t="s">
        <v>135</v>
      </c>
      <c r="B127" s="216"/>
      <c r="C127" s="217"/>
      <c r="D127" s="13" t="s">
        <v>138</v>
      </c>
      <c r="E127" s="92"/>
      <c r="F127" s="4"/>
      <c r="G127" s="4"/>
    </row>
    <row r="128" spans="1:7" ht="15" customHeight="1" x14ac:dyDescent="0.25">
      <c r="A128" s="203" t="s">
        <v>116</v>
      </c>
      <c r="B128" s="204"/>
      <c r="C128" s="205"/>
      <c r="D128" s="21" t="s">
        <v>27</v>
      </c>
      <c r="E128" s="92"/>
      <c r="F128" s="4"/>
      <c r="G128" s="4"/>
    </row>
    <row r="129" spans="1:7" x14ac:dyDescent="0.25">
      <c r="A129" s="206">
        <v>3</v>
      </c>
      <c r="B129" s="207"/>
      <c r="C129" s="208"/>
      <c r="D129" s="38" t="s">
        <v>16</v>
      </c>
      <c r="E129" s="88">
        <f t="shared" ref="E129" si="23">SUM(E130+E140)</f>
        <v>119626.20000000001</v>
      </c>
      <c r="F129" s="88">
        <f t="shared" ref="F129" si="24">SUM(F130+F140)</f>
        <v>120248.87</v>
      </c>
      <c r="G129" s="108">
        <f>(F129/E129)*100</f>
        <v>100.52051306486369</v>
      </c>
    </row>
    <row r="130" spans="1:7" x14ac:dyDescent="0.25">
      <c r="A130" s="209">
        <v>31</v>
      </c>
      <c r="B130" s="210"/>
      <c r="C130" s="211"/>
      <c r="D130" s="31" t="s">
        <v>17</v>
      </c>
      <c r="E130" s="96">
        <v>116727.74</v>
      </c>
      <c r="F130" s="96">
        <f>SUM(F131+F135+F137)</f>
        <v>117368.01</v>
      </c>
      <c r="G130" s="113">
        <f>(F130/E130)*100</f>
        <v>100.54851571700094</v>
      </c>
    </row>
    <row r="131" spans="1:7" ht="15" customHeight="1" x14ac:dyDescent="0.25">
      <c r="A131" s="26">
        <v>311</v>
      </c>
      <c r="B131" s="27"/>
      <c r="C131" s="28"/>
      <c r="D131" s="29" t="s">
        <v>30</v>
      </c>
      <c r="E131" s="104"/>
      <c r="F131" s="104">
        <f t="shared" ref="F131" si="25">SUM(F132:F134)</f>
        <v>96095.959999999992</v>
      </c>
      <c r="G131" s="114"/>
    </row>
    <row r="132" spans="1:7" x14ac:dyDescent="0.25">
      <c r="A132" s="23">
        <v>3111</v>
      </c>
      <c r="B132" s="24"/>
      <c r="C132" s="25"/>
      <c r="D132" s="22" t="s">
        <v>42</v>
      </c>
      <c r="E132" s="92"/>
      <c r="F132" s="92">
        <v>95001.73</v>
      </c>
      <c r="G132" s="115"/>
    </row>
    <row r="133" spans="1:7" x14ac:dyDescent="0.25">
      <c r="A133" s="23">
        <v>3113</v>
      </c>
      <c r="B133" s="24"/>
      <c r="C133" s="25"/>
      <c r="D133" s="22" t="s">
        <v>43</v>
      </c>
      <c r="E133" s="92"/>
      <c r="F133" s="92">
        <v>1094.23</v>
      </c>
      <c r="G133" s="115"/>
    </row>
    <row r="134" spans="1:7" x14ac:dyDescent="0.25">
      <c r="A134" s="23">
        <v>3114</v>
      </c>
      <c r="B134" s="24"/>
      <c r="C134" s="25"/>
      <c r="D134" s="22" t="s">
        <v>44</v>
      </c>
      <c r="E134" s="92"/>
      <c r="F134" s="92"/>
      <c r="G134" s="115"/>
    </row>
    <row r="135" spans="1:7" x14ac:dyDescent="0.25">
      <c r="A135" s="26">
        <v>312</v>
      </c>
      <c r="B135" s="27"/>
      <c r="C135" s="28"/>
      <c r="D135" s="29" t="s">
        <v>45</v>
      </c>
      <c r="E135" s="104"/>
      <c r="F135" s="104">
        <f t="shared" ref="F135" si="26">SUM(F136)</f>
        <v>3636.88</v>
      </c>
      <c r="G135" s="114"/>
    </row>
    <row r="136" spans="1:7" x14ac:dyDescent="0.25">
      <c r="A136" s="23">
        <v>3121</v>
      </c>
      <c r="B136" s="24"/>
      <c r="C136" s="25"/>
      <c r="D136" s="22" t="s">
        <v>46</v>
      </c>
      <c r="E136" s="92"/>
      <c r="F136" s="92">
        <v>3636.88</v>
      </c>
      <c r="G136" s="115"/>
    </row>
    <row r="137" spans="1:7" x14ac:dyDescent="0.25">
      <c r="A137" s="26">
        <v>313</v>
      </c>
      <c r="B137" s="27"/>
      <c r="C137" s="28"/>
      <c r="D137" s="29" t="s">
        <v>31</v>
      </c>
      <c r="E137" s="104"/>
      <c r="F137" s="104">
        <f t="shared" ref="F137" si="27">SUM(F138:F139)</f>
        <v>17635.169999999998</v>
      </c>
      <c r="G137" s="114"/>
    </row>
    <row r="138" spans="1:7" x14ac:dyDescent="0.25">
      <c r="A138" s="23">
        <v>3131</v>
      </c>
      <c r="B138" s="24"/>
      <c r="C138" s="25"/>
      <c r="D138" s="22" t="s">
        <v>47</v>
      </c>
      <c r="E138" s="92"/>
      <c r="F138" s="92"/>
      <c r="G138" s="115"/>
    </row>
    <row r="139" spans="1:7" ht="25.5" x14ac:dyDescent="0.25">
      <c r="A139" s="23">
        <v>3132</v>
      </c>
      <c r="B139" s="24"/>
      <c r="C139" s="25"/>
      <c r="D139" s="22" t="s">
        <v>48</v>
      </c>
      <c r="E139" s="92"/>
      <c r="F139" s="92">
        <v>17635.169999999998</v>
      </c>
      <c r="G139" s="115"/>
    </row>
    <row r="140" spans="1:7" x14ac:dyDescent="0.25">
      <c r="A140" s="209">
        <v>32</v>
      </c>
      <c r="B140" s="210"/>
      <c r="C140" s="211"/>
      <c r="D140" s="31" t="s">
        <v>22</v>
      </c>
      <c r="E140" s="96">
        <v>2898.46</v>
      </c>
      <c r="F140" s="96">
        <f>SUM(F141+F146+F154+F164+F166)</f>
        <v>2880.86</v>
      </c>
      <c r="G140" s="113">
        <f>(F140/E140)*100</f>
        <v>99.392780994045111</v>
      </c>
    </row>
    <row r="141" spans="1:7" x14ac:dyDescent="0.25">
      <c r="A141" s="26">
        <v>321</v>
      </c>
      <c r="B141" s="27"/>
      <c r="C141" s="28"/>
      <c r="D141" s="29" t="s">
        <v>32</v>
      </c>
      <c r="E141" s="104"/>
      <c r="F141" s="104">
        <f t="shared" ref="F141" si="28">SUM(F142:F145)</f>
        <v>78.13</v>
      </c>
      <c r="G141" s="114"/>
    </row>
    <row r="142" spans="1:7" x14ac:dyDescent="0.25">
      <c r="A142" s="23">
        <v>3211</v>
      </c>
      <c r="B142" s="24"/>
      <c r="C142" s="25"/>
      <c r="D142" s="22" t="s">
        <v>49</v>
      </c>
      <c r="E142" s="92"/>
      <c r="F142" s="92"/>
      <c r="G142" s="115"/>
    </row>
    <row r="143" spans="1:7" ht="25.5" x14ac:dyDescent="0.25">
      <c r="A143" s="23">
        <v>3212</v>
      </c>
      <c r="B143" s="24"/>
      <c r="C143" s="25"/>
      <c r="D143" s="22" t="s">
        <v>50</v>
      </c>
      <c r="E143" s="92"/>
      <c r="F143" s="92">
        <v>41.63</v>
      </c>
      <c r="G143" s="115"/>
    </row>
    <row r="144" spans="1:7" x14ac:dyDescent="0.25">
      <c r="A144" s="23">
        <v>3213</v>
      </c>
      <c r="B144" s="24"/>
      <c r="C144" s="25"/>
      <c r="D144" s="22" t="s">
        <v>51</v>
      </c>
      <c r="E144" s="92"/>
      <c r="F144" s="92">
        <v>36.5</v>
      </c>
      <c r="G144" s="115"/>
    </row>
    <row r="145" spans="1:7" ht="25.5" x14ac:dyDescent="0.25">
      <c r="A145" s="23">
        <v>3214</v>
      </c>
      <c r="B145" s="24"/>
      <c r="C145" s="25"/>
      <c r="D145" s="22" t="s">
        <v>52</v>
      </c>
      <c r="E145" s="92"/>
      <c r="F145" s="92"/>
      <c r="G145" s="115"/>
    </row>
    <row r="146" spans="1:7" x14ac:dyDescent="0.25">
      <c r="A146" s="26">
        <v>322</v>
      </c>
      <c r="B146" s="27"/>
      <c r="C146" s="28"/>
      <c r="D146" s="29" t="s">
        <v>33</v>
      </c>
      <c r="E146" s="104"/>
      <c r="F146" s="104">
        <f t="shared" ref="F146" si="29">SUM(F147:F153)</f>
        <v>2272.65</v>
      </c>
      <c r="G146" s="114"/>
    </row>
    <row r="147" spans="1:7" ht="25.5" x14ac:dyDescent="0.25">
      <c r="A147" s="23">
        <v>3221</v>
      </c>
      <c r="B147" s="24"/>
      <c r="C147" s="25"/>
      <c r="D147" s="22" t="s">
        <v>53</v>
      </c>
      <c r="E147" s="92"/>
      <c r="F147" s="92">
        <v>1209.49</v>
      </c>
      <c r="G147" s="115"/>
    </row>
    <row r="148" spans="1:7" x14ac:dyDescent="0.25">
      <c r="A148" s="23">
        <v>3222</v>
      </c>
      <c r="B148" s="24"/>
      <c r="C148" s="25"/>
      <c r="D148" s="22" t="s">
        <v>54</v>
      </c>
      <c r="E148" s="92"/>
      <c r="F148" s="92">
        <v>873.52</v>
      </c>
      <c r="G148" s="115"/>
    </row>
    <row r="149" spans="1:7" x14ac:dyDescent="0.25">
      <c r="A149" s="23">
        <v>3223</v>
      </c>
      <c r="B149" s="24"/>
      <c r="C149" s="25"/>
      <c r="D149" s="22" t="s">
        <v>55</v>
      </c>
      <c r="E149" s="92"/>
      <c r="F149" s="92"/>
      <c r="G149" s="115"/>
    </row>
    <row r="150" spans="1:7" ht="25.5" x14ac:dyDescent="0.25">
      <c r="A150" s="23">
        <v>3224</v>
      </c>
      <c r="B150" s="24"/>
      <c r="C150" s="25"/>
      <c r="D150" s="22" t="s">
        <v>56</v>
      </c>
      <c r="E150" s="92"/>
      <c r="F150" s="92"/>
      <c r="G150" s="115"/>
    </row>
    <row r="151" spans="1:7" x14ac:dyDescent="0.25">
      <c r="A151" s="23">
        <v>3225</v>
      </c>
      <c r="B151" s="24"/>
      <c r="C151" s="25"/>
      <c r="D151" s="22" t="s">
        <v>57</v>
      </c>
      <c r="E151" s="92"/>
      <c r="F151" s="92">
        <v>110.16</v>
      </c>
      <c r="G151" s="115"/>
    </row>
    <row r="152" spans="1:7" ht="25.5" x14ac:dyDescent="0.25">
      <c r="A152" s="23">
        <v>3226</v>
      </c>
      <c r="B152" s="24"/>
      <c r="C152" s="25"/>
      <c r="D152" s="22" t="s">
        <v>58</v>
      </c>
      <c r="E152" s="92"/>
      <c r="F152" s="92"/>
      <c r="G152" s="115"/>
    </row>
    <row r="153" spans="1:7" ht="25.5" x14ac:dyDescent="0.25">
      <c r="A153" s="23">
        <v>3227</v>
      </c>
      <c r="B153" s="24"/>
      <c r="C153" s="25"/>
      <c r="D153" s="22" t="s">
        <v>59</v>
      </c>
      <c r="E153" s="92"/>
      <c r="F153" s="92">
        <v>79.48</v>
      </c>
      <c r="G153" s="115"/>
    </row>
    <row r="154" spans="1:7" x14ac:dyDescent="0.25">
      <c r="A154" s="26">
        <v>323</v>
      </c>
      <c r="B154" s="27"/>
      <c r="C154" s="28"/>
      <c r="D154" s="29" t="s">
        <v>34</v>
      </c>
      <c r="E154" s="104"/>
      <c r="F154" s="104">
        <f t="shared" ref="F154" si="30">SUM(F155:F163)</f>
        <v>530.07999999999993</v>
      </c>
      <c r="G154" s="114"/>
    </row>
    <row r="155" spans="1:7" x14ac:dyDescent="0.25">
      <c r="A155" s="23">
        <v>3231</v>
      </c>
      <c r="B155" s="24"/>
      <c r="C155" s="25"/>
      <c r="D155" s="22" t="s">
        <v>60</v>
      </c>
      <c r="E155" s="92"/>
      <c r="F155" s="92"/>
      <c r="G155" s="115"/>
    </row>
    <row r="156" spans="1:7" ht="25.5" x14ac:dyDescent="0.25">
      <c r="A156" s="23">
        <v>3232</v>
      </c>
      <c r="B156" s="24"/>
      <c r="C156" s="25"/>
      <c r="D156" s="22" t="s">
        <v>61</v>
      </c>
      <c r="E156" s="92"/>
      <c r="F156" s="92"/>
      <c r="G156" s="115"/>
    </row>
    <row r="157" spans="1:7" x14ac:dyDescent="0.25">
      <c r="A157" s="23">
        <v>3233</v>
      </c>
      <c r="B157" s="24"/>
      <c r="C157" s="25"/>
      <c r="D157" s="22" t="s">
        <v>62</v>
      </c>
      <c r="E157" s="92"/>
      <c r="F157" s="92"/>
      <c r="G157" s="115"/>
    </row>
    <row r="158" spans="1:7" x14ac:dyDescent="0.25">
      <c r="A158" s="23">
        <v>3234</v>
      </c>
      <c r="B158" s="24"/>
      <c r="C158" s="25"/>
      <c r="D158" s="22" t="s">
        <v>63</v>
      </c>
      <c r="E158" s="92"/>
      <c r="F158" s="92">
        <v>177.5</v>
      </c>
      <c r="G158" s="115"/>
    </row>
    <row r="159" spans="1:7" x14ac:dyDescent="0.25">
      <c r="A159" s="23">
        <v>3235</v>
      </c>
      <c r="B159" s="24"/>
      <c r="C159" s="25"/>
      <c r="D159" s="22" t="s">
        <v>64</v>
      </c>
      <c r="E159" s="92"/>
      <c r="F159" s="92"/>
      <c r="G159" s="115"/>
    </row>
    <row r="160" spans="1:7" x14ac:dyDescent="0.25">
      <c r="A160" s="23">
        <v>3236</v>
      </c>
      <c r="B160" s="24"/>
      <c r="C160" s="25"/>
      <c r="D160" s="22" t="s">
        <v>65</v>
      </c>
      <c r="E160" s="92"/>
      <c r="F160" s="92">
        <v>143.29</v>
      </c>
      <c r="G160" s="115"/>
    </row>
    <row r="161" spans="1:7" x14ac:dyDescent="0.25">
      <c r="A161" s="23">
        <v>3237</v>
      </c>
      <c r="B161" s="24"/>
      <c r="C161" s="25"/>
      <c r="D161" s="22" t="s">
        <v>66</v>
      </c>
      <c r="E161" s="92"/>
      <c r="F161" s="92"/>
      <c r="G161" s="115"/>
    </row>
    <row r="162" spans="1:7" x14ac:dyDescent="0.25">
      <c r="A162" s="23">
        <v>3238</v>
      </c>
      <c r="B162" s="24"/>
      <c r="C162" s="25"/>
      <c r="D162" s="22" t="s">
        <v>67</v>
      </c>
      <c r="E162" s="92"/>
      <c r="F162" s="92">
        <v>146.25</v>
      </c>
      <c r="G162" s="115"/>
    </row>
    <row r="163" spans="1:7" x14ac:dyDescent="0.25">
      <c r="A163" s="23">
        <v>3239</v>
      </c>
      <c r="B163" s="24"/>
      <c r="C163" s="25"/>
      <c r="D163" s="22" t="s">
        <v>68</v>
      </c>
      <c r="E163" s="92"/>
      <c r="F163" s="92">
        <v>63.04</v>
      </c>
      <c r="G163" s="115"/>
    </row>
    <row r="164" spans="1:7" ht="25.5" x14ac:dyDescent="0.25">
      <c r="A164" s="26">
        <v>324</v>
      </c>
      <c r="B164" s="27"/>
      <c r="C164" s="28"/>
      <c r="D164" s="29" t="s">
        <v>69</v>
      </c>
      <c r="E164" s="104"/>
      <c r="F164" s="104">
        <f t="shared" ref="F164" si="31">SUM(F165)</f>
        <v>0</v>
      </c>
      <c r="G164" s="114"/>
    </row>
    <row r="165" spans="1:7" ht="25.5" x14ac:dyDescent="0.25">
      <c r="A165" s="23">
        <v>3241</v>
      </c>
      <c r="B165" s="24"/>
      <c r="C165" s="25"/>
      <c r="D165" s="22" t="s">
        <v>90</v>
      </c>
      <c r="E165" s="92"/>
      <c r="F165" s="92"/>
      <c r="G165" s="115"/>
    </row>
    <row r="166" spans="1:7" ht="25.5" x14ac:dyDescent="0.25">
      <c r="A166" s="26">
        <v>329</v>
      </c>
      <c r="B166" s="27"/>
      <c r="C166" s="28"/>
      <c r="D166" s="29" t="s">
        <v>70</v>
      </c>
      <c r="E166" s="104"/>
      <c r="F166" s="104">
        <f t="shared" ref="F166" si="32">SUM(F167:F173)</f>
        <v>0</v>
      </c>
      <c r="G166" s="114"/>
    </row>
    <row r="167" spans="1:7" ht="38.25" x14ac:dyDescent="0.25">
      <c r="A167" s="23">
        <v>3291</v>
      </c>
      <c r="B167" s="24"/>
      <c r="C167" s="25"/>
      <c r="D167" s="22" t="s">
        <v>71</v>
      </c>
      <c r="E167" s="92"/>
      <c r="F167" s="92"/>
      <c r="G167" s="115"/>
    </row>
    <row r="168" spans="1:7" x14ac:dyDescent="0.25">
      <c r="A168" s="23">
        <v>3292</v>
      </c>
      <c r="B168" s="24"/>
      <c r="C168" s="25"/>
      <c r="D168" s="22" t="s">
        <v>72</v>
      </c>
      <c r="E168" s="92"/>
      <c r="F168" s="92"/>
      <c r="G168" s="115"/>
    </row>
    <row r="169" spans="1:7" x14ac:dyDescent="0.25">
      <c r="A169" s="23">
        <v>3293</v>
      </c>
      <c r="B169" s="24"/>
      <c r="C169" s="25"/>
      <c r="D169" s="22" t="s">
        <v>73</v>
      </c>
      <c r="E169" s="92"/>
      <c r="F169" s="92"/>
      <c r="G169" s="115"/>
    </row>
    <row r="170" spans="1:7" x14ac:dyDescent="0.25">
      <c r="A170" s="23">
        <v>3294</v>
      </c>
      <c r="B170" s="24"/>
      <c r="C170" s="25"/>
      <c r="D170" s="22" t="s">
        <v>74</v>
      </c>
      <c r="E170" s="92"/>
      <c r="F170" s="92"/>
      <c r="G170" s="115"/>
    </row>
    <row r="171" spans="1:7" x14ac:dyDescent="0.25">
      <c r="A171" s="23">
        <v>3295</v>
      </c>
      <c r="B171" s="24"/>
      <c r="C171" s="25"/>
      <c r="D171" s="22" t="s">
        <v>75</v>
      </c>
      <c r="E171" s="92"/>
      <c r="F171" s="92"/>
      <c r="G171" s="115"/>
    </row>
    <row r="172" spans="1:7" x14ac:dyDescent="0.25">
      <c r="A172" s="23">
        <v>3296</v>
      </c>
      <c r="B172" s="24"/>
      <c r="C172" s="25"/>
      <c r="D172" s="22" t="s">
        <v>76</v>
      </c>
      <c r="E172" s="92"/>
      <c r="F172" s="92"/>
      <c r="G172" s="115"/>
    </row>
    <row r="173" spans="1:7" ht="25.5" x14ac:dyDescent="0.25">
      <c r="A173" s="23">
        <v>3299</v>
      </c>
      <c r="B173" s="24"/>
      <c r="C173" s="25"/>
      <c r="D173" s="22" t="s">
        <v>35</v>
      </c>
      <c r="E173" s="92"/>
      <c r="F173" s="92"/>
      <c r="G173" s="115"/>
    </row>
    <row r="174" spans="1:7" ht="38.25" x14ac:dyDescent="0.25">
      <c r="A174" s="35">
        <v>4</v>
      </c>
      <c r="B174" s="36"/>
      <c r="C174" s="37"/>
      <c r="D174" s="38" t="s">
        <v>29</v>
      </c>
      <c r="E174" s="88">
        <f t="shared" ref="E174:F175" si="33">SUM(E175)</f>
        <v>0</v>
      </c>
      <c r="F174" s="88">
        <f t="shared" si="33"/>
        <v>0</v>
      </c>
      <c r="G174" s="108">
        <v>0</v>
      </c>
    </row>
    <row r="175" spans="1:7" ht="38.25" x14ac:dyDescent="0.25">
      <c r="A175" s="32">
        <v>42</v>
      </c>
      <c r="B175" s="33"/>
      <c r="C175" s="34"/>
      <c r="D175" s="31" t="s">
        <v>29</v>
      </c>
      <c r="E175" s="96">
        <f t="shared" si="33"/>
        <v>0</v>
      </c>
      <c r="F175" s="96">
        <f t="shared" si="33"/>
        <v>0</v>
      </c>
      <c r="G175" s="113">
        <v>0</v>
      </c>
    </row>
    <row r="176" spans="1:7" x14ac:dyDescent="0.25">
      <c r="A176" s="26">
        <v>422</v>
      </c>
      <c r="B176" s="27"/>
      <c r="C176" s="28"/>
      <c r="D176" s="29" t="s">
        <v>40</v>
      </c>
      <c r="E176" s="104">
        <f t="shared" ref="E176" si="34">SUM(E177:E182)</f>
        <v>0</v>
      </c>
      <c r="F176" s="104">
        <f t="shared" ref="F176" si="35">SUM(F177:F182)</f>
        <v>0</v>
      </c>
      <c r="G176" s="114">
        <v>0</v>
      </c>
    </row>
    <row r="177" spans="1:7" x14ac:dyDescent="0.25">
      <c r="A177" s="23">
        <v>4221</v>
      </c>
      <c r="B177" s="24"/>
      <c r="C177" s="25"/>
      <c r="D177" s="22" t="s">
        <v>81</v>
      </c>
      <c r="E177" s="92"/>
      <c r="F177" s="92"/>
      <c r="G177" s="115"/>
    </row>
    <row r="178" spans="1:7" x14ac:dyDescent="0.25">
      <c r="A178" s="23">
        <v>4222</v>
      </c>
      <c r="B178" s="24"/>
      <c r="C178" s="25"/>
      <c r="D178" s="22" t="s">
        <v>82</v>
      </c>
      <c r="E178" s="92"/>
      <c r="F178" s="92"/>
      <c r="G178" s="115"/>
    </row>
    <row r="179" spans="1:7" x14ac:dyDescent="0.25">
      <c r="A179" s="23">
        <v>4223</v>
      </c>
      <c r="B179" s="24"/>
      <c r="C179" s="25"/>
      <c r="D179" s="22" t="s">
        <v>83</v>
      </c>
      <c r="E179" s="92"/>
      <c r="F179" s="92"/>
      <c r="G179" s="115"/>
    </row>
    <row r="180" spans="1:7" x14ac:dyDescent="0.25">
      <c r="A180" s="23">
        <v>4225</v>
      </c>
      <c r="B180" s="24"/>
      <c r="C180" s="25"/>
      <c r="D180" s="22" t="s">
        <v>84</v>
      </c>
      <c r="E180" s="92"/>
      <c r="F180" s="92"/>
      <c r="G180" s="115"/>
    </row>
    <row r="181" spans="1:7" x14ac:dyDescent="0.25">
      <c r="A181" s="23">
        <v>4226</v>
      </c>
      <c r="B181" s="24"/>
      <c r="C181" s="25"/>
      <c r="D181" s="22" t="s">
        <v>85</v>
      </c>
      <c r="E181" s="92"/>
      <c r="F181" s="92"/>
      <c r="G181" s="115"/>
    </row>
    <row r="182" spans="1:7" ht="25.5" x14ac:dyDescent="0.25">
      <c r="A182" s="23">
        <v>4227</v>
      </c>
      <c r="B182" s="24"/>
      <c r="C182" s="25"/>
      <c r="D182" s="22" t="s">
        <v>86</v>
      </c>
      <c r="E182" s="92"/>
      <c r="F182" s="92"/>
      <c r="G182" s="115"/>
    </row>
    <row r="183" spans="1:7" ht="25.5" x14ac:dyDescent="0.25">
      <c r="A183" s="26">
        <v>424</v>
      </c>
      <c r="B183" s="27"/>
      <c r="C183" s="28"/>
      <c r="D183" s="29" t="s">
        <v>41</v>
      </c>
      <c r="E183" s="104">
        <f t="shared" ref="E183:F183" si="36">SUM(E184)</f>
        <v>0</v>
      </c>
      <c r="F183" s="104">
        <f t="shared" si="36"/>
        <v>0</v>
      </c>
      <c r="G183" s="114">
        <v>0</v>
      </c>
    </row>
    <row r="184" spans="1:7" x14ac:dyDescent="0.25">
      <c r="A184" s="23">
        <v>4241</v>
      </c>
      <c r="B184" s="24"/>
      <c r="C184" s="25"/>
      <c r="D184" s="22" t="s">
        <v>87</v>
      </c>
      <c r="E184" s="92"/>
      <c r="F184" s="92"/>
      <c r="G184" s="115"/>
    </row>
    <row r="185" spans="1:7" ht="15.75" customHeight="1" x14ac:dyDescent="0.25">
      <c r="A185" s="203" t="s">
        <v>120</v>
      </c>
      <c r="B185" s="204"/>
      <c r="C185" s="205"/>
      <c r="D185" s="21" t="s">
        <v>28</v>
      </c>
      <c r="E185" s="92"/>
      <c r="F185" s="92"/>
      <c r="G185" s="4"/>
    </row>
    <row r="186" spans="1:7" x14ac:dyDescent="0.25">
      <c r="A186" s="206">
        <v>3</v>
      </c>
      <c r="B186" s="207"/>
      <c r="C186" s="208"/>
      <c r="D186" s="38" t="s">
        <v>16</v>
      </c>
      <c r="E186" s="88">
        <f t="shared" ref="E186:F186" si="37">SUM(E187+E197)</f>
        <v>30757.47</v>
      </c>
      <c r="F186" s="88">
        <f t="shared" si="37"/>
        <v>29570.25</v>
      </c>
      <c r="G186" s="108">
        <f>(F186/E186)*100</f>
        <v>96.140059634293721</v>
      </c>
    </row>
    <row r="187" spans="1:7" x14ac:dyDescent="0.25">
      <c r="A187" s="209">
        <v>31</v>
      </c>
      <c r="B187" s="210"/>
      <c r="C187" s="211"/>
      <c r="D187" s="31" t="s">
        <v>17</v>
      </c>
      <c r="E187" s="96">
        <v>10441.74</v>
      </c>
      <c r="F187" s="96">
        <f>SUM(F188+F192+F194)</f>
        <v>10347.74</v>
      </c>
      <c r="G187" s="113">
        <f>(F187/E187)*100</f>
        <v>99.099766897088031</v>
      </c>
    </row>
    <row r="188" spans="1:7" x14ac:dyDescent="0.25">
      <c r="A188" s="26">
        <v>311</v>
      </c>
      <c r="B188" s="27"/>
      <c r="C188" s="28"/>
      <c r="D188" s="29" t="s">
        <v>30</v>
      </c>
      <c r="E188" s="104"/>
      <c r="F188" s="104">
        <f t="shared" ref="F188" si="38">SUM(F189:F191)</f>
        <v>10347.74</v>
      </c>
      <c r="G188" s="114"/>
    </row>
    <row r="189" spans="1:7" x14ac:dyDescent="0.25">
      <c r="A189" s="23">
        <v>3111</v>
      </c>
      <c r="B189" s="24"/>
      <c r="C189" s="25"/>
      <c r="D189" s="22" t="s">
        <v>42</v>
      </c>
      <c r="E189" s="92"/>
      <c r="F189" s="92">
        <v>10347.74</v>
      </c>
      <c r="G189" s="115"/>
    </row>
    <row r="190" spans="1:7" x14ac:dyDescent="0.25">
      <c r="A190" s="23">
        <v>3113</v>
      </c>
      <c r="B190" s="24"/>
      <c r="C190" s="25"/>
      <c r="D190" s="22" t="s">
        <v>43</v>
      </c>
      <c r="E190" s="92"/>
      <c r="F190" s="92"/>
      <c r="G190" s="115"/>
    </row>
    <row r="191" spans="1:7" x14ac:dyDescent="0.25">
      <c r="A191" s="23">
        <v>3114</v>
      </c>
      <c r="B191" s="24"/>
      <c r="C191" s="25"/>
      <c r="D191" s="22" t="s">
        <v>44</v>
      </c>
      <c r="E191" s="92"/>
      <c r="F191" s="92"/>
      <c r="G191" s="115"/>
    </row>
    <row r="192" spans="1:7" x14ac:dyDescent="0.25">
      <c r="A192" s="26">
        <v>312</v>
      </c>
      <c r="B192" s="27"/>
      <c r="C192" s="28"/>
      <c r="D192" s="29" t="s">
        <v>45</v>
      </c>
      <c r="E192" s="104"/>
      <c r="F192" s="104">
        <f t="shared" ref="F192" si="39">SUM(F193)</f>
        <v>0</v>
      </c>
      <c r="G192" s="114"/>
    </row>
    <row r="193" spans="1:7" x14ac:dyDescent="0.25">
      <c r="A193" s="23">
        <v>3121</v>
      </c>
      <c r="B193" s="24"/>
      <c r="C193" s="25"/>
      <c r="D193" s="22" t="s">
        <v>46</v>
      </c>
      <c r="E193" s="92"/>
      <c r="F193" s="92"/>
      <c r="G193" s="115"/>
    </row>
    <row r="194" spans="1:7" x14ac:dyDescent="0.25">
      <c r="A194" s="26">
        <v>313</v>
      </c>
      <c r="B194" s="27"/>
      <c r="C194" s="28"/>
      <c r="D194" s="29" t="s">
        <v>31</v>
      </c>
      <c r="E194" s="104"/>
      <c r="F194" s="104">
        <f t="shared" ref="F194" si="40">SUM(F195:F196)</f>
        <v>0</v>
      </c>
      <c r="G194" s="114"/>
    </row>
    <row r="195" spans="1:7" x14ac:dyDescent="0.25">
      <c r="A195" s="23">
        <v>3131</v>
      </c>
      <c r="B195" s="24"/>
      <c r="C195" s="25"/>
      <c r="D195" s="22" t="s">
        <v>47</v>
      </c>
      <c r="E195" s="92"/>
      <c r="F195" s="92"/>
      <c r="G195" s="115"/>
    </row>
    <row r="196" spans="1:7" ht="25.5" x14ac:dyDescent="0.25">
      <c r="A196" s="23">
        <v>3132</v>
      </c>
      <c r="B196" s="24"/>
      <c r="C196" s="25"/>
      <c r="D196" s="22" t="s">
        <v>48</v>
      </c>
      <c r="E196" s="92"/>
      <c r="F196" s="92"/>
      <c r="G196" s="115"/>
    </row>
    <row r="197" spans="1:7" x14ac:dyDescent="0.25">
      <c r="A197" s="209">
        <v>32</v>
      </c>
      <c r="B197" s="210"/>
      <c r="C197" s="211"/>
      <c r="D197" s="31" t="s">
        <v>22</v>
      </c>
      <c r="E197" s="96">
        <v>20315.73</v>
      </c>
      <c r="F197" s="96">
        <f t="shared" ref="F197" si="41">SUM(F198+F203)</f>
        <v>19222.509999999998</v>
      </c>
      <c r="G197" s="113">
        <f>(F197/E197)*100</f>
        <v>94.618849531865195</v>
      </c>
    </row>
    <row r="198" spans="1:7" x14ac:dyDescent="0.25">
      <c r="A198" s="26">
        <v>321</v>
      </c>
      <c r="B198" s="27"/>
      <c r="C198" s="28"/>
      <c r="D198" s="29" t="s">
        <v>32</v>
      </c>
      <c r="E198" s="104"/>
      <c r="F198" s="104">
        <f t="shared" ref="F198" si="42">SUM(F199:F202)</f>
        <v>0</v>
      </c>
      <c r="G198" s="30"/>
    </row>
    <row r="199" spans="1:7" x14ac:dyDescent="0.25">
      <c r="A199" s="23">
        <v>3211</v>
      </c>
      <c r="B199" s="24"/>
      <c r="C199" s="25"/>
      <c r="D199" s="22" t="s">
        <v>49</v>
      </c>
      <c r="E199" s="92"/>
      <c r="F199" s="92"/>
      <c r="G199" s="115"/>
    </row>
    <row r="200" spans="1:7" ht="25.5" x14ac:dyDescent="0.25">
      <c r="A200" s="23">
        <v>3212</v>
      </c>
      <c r="B200" s="24"/>
      <c r="C200" s="25"/>
      <c r="D200" s="22" t="s">
        <v>50</v>
      </c>
      <c r="E200" s="92"/>
      <c r="F200" s="92"/>
      <c r="G200" s="115"/>
    </row>
    <row r="201" spans="1:7" x14ac:dyDescent="0.25">
      <c r="A201" s="23">
        <v>3213</v>
      </c>
      <c r="B201" s="24"/>
      <c r="C201" s="25"/>
      <c r="D201" s="22" t="s">
        <v>51</v>
      </c>
      <c r="E201" s="92"/>
      <c r="F201" s="92"/>
      <c r="G201" s="115"/>
    </row>
    <row r="202" spans="1:7" ht="25.5" x14ac:dyDescent="0.25">
      <c r="A202" s="23">
        <v>3214</v>
      </c>
      <c r="B202" s="24"/>
      <c r="C202" s="25"/>
      <c r="D202" s="22" t="s">
        <v>52</v>
      </c>
      <c r="E202" s="92"/>
      <c r="F202" s="92"/>
      <c r="G202" s="115"/>
    </row>
    <row r="203" spans="1:7" x14ac:dyDescent="0.25">
      <c r="A203" s="26">
        <v>322</v>
      </c>
      <c r="B203" s="27"/>
      <c r="C203" s="28"/>
      <c r="D203" s="29" t="s">
        <v>33</v>
      </c>
      <c r="E203" s="104"/>
      <c r="F203" s="104">
        <f t="shared" ref="F203" si="43">SUM(F204:F210)</f>
        <v>19222.509999999998</v>
      </c>
      <c r="G203" s="114"/>
    </row>
    <row r="204" spans="1:7" ht="25.5" x14ac:dyDescent="0.25">
      <c r="A204" s="23">
        <v>3221</v>
      </c>
      <c r="B204" s="24"/>
      <c r="C204" s="25"/>
      <c r="D204" s="22" t="s">
        <v>53</v>
      </c>
      <c r="E204" s="92"/>
      <c r="F204" s="92"/>
      <c r="G204" s="115"/>
    </row>
    <row r="205" spans="1:7" x14ac:dyDescent="0.25">
      <c r="A205" s="23">
        <v>3222</v>
      </c>
      <c r="B205" s="24"/>
      <c r="C205" s="25"/>
      <c r="D205" s="22" t="s">
        <v>54</v>
      </c>
      <c r="E205" s="92"/>
      <c r="F205" s="92">
        <v>19222.509999999998</v>
      </c>
      <c r="G205" s="115"/>
    </row>
    <row r="206" spans="1:7" x14ac:dyDescent="0.25">
      <c r="A206" s="23">
        <v>3223</v>
      </c>
      <c r="B206" s="24"/>
      <c r="C206" s="25"/>
      <c r="D206" s="22" t="s">
        <v>55</v>
      </c>
      <c r="E206" s="92"/>
      <c r="F206" s="92"/>
      <c r="G206" s="115"/>
    </row>
    <row r="207" spans="1:7" ht="25.5" x14ac:dyDescent="0.25">
      <c r="A207" s="23">
        <v>3224</v>
      </c>
      <c r="B207" s="24"/>
      <c r="C207" s="25"/>
      <c r="D207" s="22" t="s">
        <v>56</v>
      </c>
      <c r="E207" s="92"/>
      <c r="F207" s="92"/>
      <c r="G207" s="115"/>
    </row>
    <row r="208" spans="1:7" x14ac:dyDescent="0.25">
      <c r="A208" s="23">
        <v>3225</v>
      </c>
      <c r="B208" s="24"/>
      <c r="C208" s="25"/>
      <c r="D208" s="22" t="s">
        <v>57</v>
      </c>
      <c r="E208" s="92"/>
      <c r="F208" s="92"/>
      <c r="G208" s="115"/>
    </row>
    <row r="209" spans="1:7" ht="25.5" x14ac:dyDescent="0.25">
      <c r="A209" s="23">
        <v>3226</v>
      </c>
      <c r="B209" s="24"/>
      <c r="C209" s="25"/>
      <c r="D209" s="22" t="s">
        <v>58</v>
      </c>
      <c r="E209" s="92"/>
      <c r="F209" s="92"/>
      <c r="G209" s="115"/>
    </row>
    <row r="210" spans="1:7" ht="25.5" x14ac:dyDescent="0.25">
      <c r="A210" s="23">
        <v>3227</v>
      </c>
      <c r="B210" s="24"/>
      <c r="C210" s="25"/>
      <c r="D210" s="22" t="s">
        <v>59</v>
      </c>
      <c r="E210" s="92"/>
      <c r="F210" s="92"/>
      <c r="G210" s="115"/>
    </row>
    <row r="211" spans="1:7" x14ac:dyDescent="0.25">
      <c r="A211" s="23"/>
      <c r="B211" s="24"/>
      <c r="C211" s="25"/>
      <c r="D211" s="22"/>
      <c r="E211" s="92"/>
      <c r="F211" s="92"/>
      <c r="G211" s="4"/>
    </row>
    <row r="212" spans="1:7" x14ac:dyDescent="0.25">
      <c r="A212" s="23"/>
      <c r="B212" s="24"/>
      <c r="C212" s="25"/>
      <c r="D212" s="39" t="s">
        <v>88</v>
      </c>
      <c r="E212" s="105">
        <f t="shared" ref="E212:F212" si="44">SUM(E129+E186)</f>
        <v>150383.67000000001</v>
      </c>
      <c r="F212" s="105">
        <f t="shared" si="44"/>
        <v>149819.12</v>
      </c>
      <c r="G212" s="116">
        <f>(F212/E212)*100</f>
        <v>99.624593547956366</v>
      </c>
    </row>
    <row r="213" spans="1:7" x14ac:dyDescent="0.25">
      <c r="A213" s="23"/>
      <c r="B213" s="24"/>
      <c r="C213" s="25"/>
      <c r="D213" s="22"/>
      <c r="E213" s="92"/>
      <c r="F213" s="4"/>
      <c r="G213" s="4"/>
    </row>
    <row r="214" spans="1:7" ht="25.5" x14ac:dyDescent="0.25">
      <c r="A214" s="212" t="s">
        <v>20</v>
      </c>
      <c r="B214" s="218"/>
      <c r="C214" s="219"/>
      <c r="D214" s="11" t="s">
        <v>21</v>
      </c>
      <c r="E214" s="12" t="s">
        <v>196</v>
      </c>
      <c r="F214" s="11" t="s">
        <v>215</v>
      </c>
      <c r="G214" s="107" t="s">
        <v>222</v>
      </c>
    </row>
    <row r="215" spans="1:7" ht="25.5" x14ac:dyDescent="0.25">
      <c r="A215" s="215" t="s">
        <v>113</v>
      </c>
      <c r="B215" s="216"/>
      <c r="C215" s="217"/>
      <c r="D215" s="13" t="s">
        <v>136</v>
      </c>
      <c r="E215" s="92"/>
      <c r="F215" s="4"/>
      <c r="G215" s="4"/>
    </row>
    <row r="216" spans="1:7" ht="25.5" customHeight="1" x14ac:dyDescent="0.25">
      <c r="A216" s="215" t="s">
        <v>135</v>
      </c>
      <c r="B216" s="216"/>
      <c r="C216" s="217"/>
      <c r="D216" s="13" t="s">
        <v>138</v>
      </c>
      <c r="E216" s="92"/>
      <c r="F216" s="4"/>
      <c r="G216" s="4"/>
    </row>
    <row r="217" spans="1:7" x14ac:dyDescent="0.25">
      <c r="A217" s="203" t="s">
        <v>119</v>
      </c>
      <c r="B217" s="204"/>
      <c r="C217" s="205"/>
      <c r="D217" s="21" t="s">
        <v>89</v>
      </c>
      <c r="E217" s="92"/>
      <c r="F217" s="4"/>
      <c r="G217" s="4"/>
    </row>
    <row r="218" spans="1:7" x14ac:dyDescent="0.25">
      <c r="A218" s="206">
        <v>3</v>
      </c>
      <c r="B218" s="207"/>
      <c r="C218" s="208"/>
      <c r="D218" s="38" t="s">
        <v>16</v>
      </c>
      <c r="E218" s="88">
        <f t="shared" ref="E218" si="45">SUM(E219+E253+E258)</f>
        <v>38225.120000000003</v>
      </c>
      <c r="F218" s="88">
        <f t="shared" ref="F218" si="46">SUM(F219+F253+F258)</f>
        <v>34127.54</v>
      </c>
      <c r="G218" s="108">
        <f>(F218/E218)*100</f>
        <v>89.280399904565371</v>
      </c>
    </row>
    <row r="219" spans="1:7" x14ac:dyDescent="0.25">
      <c r="A219" s="209">
        <v>32</v>
      </c>
      <c r="B219" s="210"/>
      <c r="C219" s="211"/>
      <c r="D219" s="31" t="s">
        <v>22</v>
      </c>
      <c r="E219" s="96">
        <v>38225.120000000003</v>
      </c>
      <c r="F219" s="96">
        <f>SUM(F220+F225+F233+F243+F245)</f>
        <v>34127.54</v>
      </c>
      <c r="G219" s="113">
        <f>(F219/E219)*100</f>
        <v>89.280399904565371</v>
      </c>
    </row>
    <row r="220" spans="1:7" x14ac:dyDescent="0.25">
      <c r="A220" s="26">
        <v>321</v>
      </c>
      <c r="B220" s="27"/>
      <c r="C220" s="28"/>
      <c r="D220" s="29" t="s">
        <v>32</v>
      </c>
      <c r="E220" s="104"/>
      <c r="F220" s="104">
        <f t="shared" ref="F220" si="47">SUM(F221:F224)</f>
        <v>19482.100000000002</v>
      </c>
      <c r="G220" s="114"/>
    </row>
    <row r="221" spans="1:7" x14ac:dyDescent="0.25">
      <c r="A221" s="23">
        <v>3211</v>
      </c>
      <c r="B221" s="24"/>
      <c r="C221" s="25"/>
      <c r="D221" s="22" t="s">
        <v>49</v>
      </c>
      <c r="E221" s="92"/>
      <c r="F221" s="92">
        <v>78.72</v>
      </c>
      <c r="G221" s="115"/>
    </row>
    <row r="222" spans="1:7" ht="25.5" x14ac:dyDescent="0.25">
      <c r="A222" s="23">
        <v>3212</v>
      </c>
      <c r="B222" s="24"/>
      <c r="C222" s="25"/>
      <c r="D222" s="22" t="s">
        <v>50</v>
      </c>
      <c r="E222" s="92"/>
      <c r="F222" s="92"/>
      <c r="G222" s="115"/>
    </row>
    <row r="223" spans="1:7" x14ac:dyDescent="0.25">
      <c r="A223" s="23">
        <v>3213</v>
      </c>
      <c r="B223" s="24"/>
      <c r="C223" s="25"/>
      <c r="D223" s="22" t="s">
        <v>51</v>
      </c>
      <c r="E223" s="92"/>
      <c r="F223" s="92">
        <v>19403.38</v>
      </c>
      <c r="G223" s="115"/>
    </row>
    <row r="224" spans="1:7" ht="25.5" x14ac:dyDescent="0.25">
      <c r="A224" s="23">
        <v>3214</v>
      </c>
      <c r="B224" s="24"/>
      <c r="C224" s="25"/>
      <c r="D224" s="22" t="s">
        <v>52</v>
      </c>
      <c r="E224" s="92"/>
      <c r="F224" s="92"/>
      <c r="G224" s="115"/>
    </row>
    <row r="225" spans="1:7" x14ac:dyDescent="0.25">
      <c r="A225" s="26">
        <v>322</v>
      </c>
      <c r="B225" s="27"/>
      <c r="C225" s="28"/>
      <c r="D225" s="29" t="s">
        <v>33</v>
      </c>
      <c r="E225" s="104"/>
      <c r="F225" s="104">
        <f>SUM(F226:F232)</f>
        <v>2121.46</v>
      </c>
      <c r="G225" s="114"/>
    </row>
    <row r="226" spans="1:7" ht="25.5" x14ac:dyDescent="0.25">
      <c r="A226" s="23">
        <v>3221</v>
      </c>
      <c r="B226" s="24"/>
      <c r="C226" s="25"/>
      <c r="D226" s="22" t="s">
        <v>53</v>
      </c>
      <c r="E226" s="92"/>
      <c r="F226" s="92">
        <v>2026.73</v>
      </c>
      <c r="G226" s="115"/>
    </row>
    <row r="227" spans="1:7" x14ac:dyDescent="0.25">
      <c r="A227" s="23">
        <v>3222</v>
      </c>
      <c r="B227" s="24"/>
      <c r="C227" s="25"/>
      <c r="D227" s="22" t="s">
        <v>54</v>
      </c>
      <c r="E227" s="92"/>
      <c r="F227" s="92"/>
      <c r="G227" s="115"/>
    </row>
    <row r="228" spans="1:7" x14ac:dyDescent="0.25">
      <c r="A228" s="23">
        <v>3223</v>
      </c>
      <c r="B228" s="24"/>
      <c r="C228" s="25"/>
      <c r="D228" s="22" t="s">
        <v>55</v>
      </c>
      <c r="E228" s="92"/>
      <c r="F228" s="92"/>
      <c r="G228" s="115"/>
    </row>
    <row r="229" spans="1:7" ht="25.5" x14ac:dyDescent="0.25">
      <c r="A229" s="23">
        <v>3224</v>
      </c>
      <c r="B229" s="24"/>
      <c r="C229" s="25"/>
      <c r="D229" s="22" t="s">
        <v>56</v>
      </c>
      <c r="E229" s="92"/>
      <c r="F229" s="92"/>
      <c r="G229" s="115"/>
    </row>
    <row r="230" spans="1:7" x14ac:dyDescent="0.25">
      <c r="A230" s="23">
        <v>3225</v>
      </c>
      <c r="B230" s="24"/>
      <c r="C230" s="25"/>
      <c r="D230" s="22" t="s">
        <v>57</v>
      </c>
      <c r="E230" s="92"/>
      <c r="F230" s="92">
        <v>94.73</v>
      </c>
      <c r="G230" s="115"/>
    </row>
    <row r="231" spans="1:7" ht="25.5" x14ac:dyDescent="0.25">
      <c r="A231" s="23">
        <v>3226</v>
      </c>
      <c r="B231" s="24"/>
      <c r="C231" s="25"/>
      <c r="D231" s="22" t="s">
        <v>58</v>
      </c>
      <c r="E231" s="92"/>
      <c r="F231" s="92"/>
      <c r="G231" s="115"/>
    </row>
    <row r="232" spans="1:7" ht="25.5" x14ac:dyDescent="0.25">
      <c r="A232" s="23">
        <v>3227</v>
      </c>
      <c r="B232" s="24"/>
      <c r="C232" s="25"/>
      <c r="D232" s="22" t="s">
        <v>59</v>
      </c>
      <c r="E232" s="92"/>
      <c r="F232" s="92"/>
      <c r="G232" s="115"/>
    </row>
    <row r="233" spans="1:7" x14ac:dyDescent="0.25">
      <c r="A233" s="26">
        <v>323</v>
      </c>
      <c r="B233" s="27"/>
      <c r="C233" s="28"/>
      <c r="D233" s="29" t="s">
        <v>34</v>
      </c>
      <c r="E233" s="104"/>
      <c r="F233" s="104">
        <f t="shared" ref="F233" si="48">SUM(F234:F242)</f>
        <v>562.5</v>
      </c>
      <c r="G233" s="114"/>
    </row>
    <row r="234" spans="1:7" x14ac:dyDescent="0.25">
      <c r="A234" s="23">
        <v>3231</v>
      </c>
      <c r="B234" s="24"/>
      <c r="C234" s="25"/>
      <c r="D234" s="22" t="s">
        <v>60</v>
      </c>
      <c r="E234" s="92"/>
      <c r="F234" s="92"/>
      <c r="G234" s="115"/>
    </row>
    <row r="235" spans="1:7" ht="25.5" x14ac:dyDescent="0.25">
      <c r="A235" s="23">
        <v>3232</v>
      </c>
      <c r="B235" s="24"/>
      <c r="C235" s="25"/>
      <c r="D235" s="22" t="s">
        <v>61</v>
      </c>
      <c r="E235" s="92"/>
      <c r="F235" s="92"/>
      <c r="G235" s="115"/>
    </row>
    <row r="236" spans="1:7" x14ac:dyDescent="0.25">
      <c r="A236" s="23">
        <v>3233</v>
      </c>
      <c r="B236" s="24"/>
      <c r="C236" s="25"/>
      <c r="D236" s="22" t="s">
        <v>62</v>
      </c>
      <c r="E236" s="92"/>
      <c r="F236" s="92"/>
      <c r="G236" s="115"/>
    </row>
    <row r="237" spans="1:7" x14ac:dyDescent="0.25">
      <c r="A237" s="23">
        <v>3234</v>
      </c>
      <c r="B237" s="24"/>
      <c r="C237" s="25"/>
      <c r="D237" s="22" t="s">
        <v>63</v>
      </c>
      <c r="E237" s="92"/>
      <c r="F237" s="92"/>
      <c r="G237" s="115"/>
    </row>
    <row r="238" spans="1:7" x14ac:dyDescent="0.25">
      <c r="A238" s="23">
        <v>3235</v>
      </c>
      <c r="B238" s="24"/>
      <c r="C238" s="25"/>
      <c r="D238" s="22" t="s">
        <v>64</v>
      </c>
      <c r="E238" s="92"/>
      <c r="F238" s="92"/>
      <c r="G238" s="115"/>
    </row>
    <row r="239" spans="1:7" x14ac:dyDescent="0.25">
      <c r="A239" s="23">
        <v>3236</v>
      </c>
      <c r="B239" s="24"/>
      <c r="C239" s="25"/>
      <c r="D239" s="22" t="s">
        <v>65</v>
      </c>
      <c r="E239" s="92"/>
      <c r="F239" s="92"/>
      <c r="G239" s="115"/>
    </row>
    <row r="240" spans="1:7" x14ac:dyDescent="0.25">
      <c r="A240" s="23">
        <v>3237</v>
      </c>
      <c r="B240" s="24"/>
      <c r="C240" s="25"/>
      <c r="D240" s="22" t="s">
        <v>66</v>
      </c>
      <c r="E240" s="92"/>
      <c r="F240" s="92"/>
      <c r="G240" s="115"/>
    </row>
    <row r="241" spans="1:7" x14ac:dyDescent="0.25">
      <c r="A241" s="23">
        <v>3238</v>
      </c>
      <c r="B241" s="24"/>
      <c r="C241" s="25"/>
      <c r="D241" s="22" t="s">
        <v>67</v>
      </c>
      <c r="E241" s="92"/>
      <c r="F241" s="92"/>
      <c r="G241" s="115"/>
    </row>
    <row r="242" spans="1:7" x14ac:dyDescent="0.25">
      <c r="A242" s="23">
        <v>3239</v>
      </c>
      <c r="B242" s="24"/>
      <c r="C242" s="25"/>
      <c r="D242" s="22" t="s">
        <v>68</v>
      </c>
      <c r="E242" s="92"/>
      <c r="F242" s="92">
        <v>562.5</v>
      </c>
      <c r="G242" s="115"/>
    </row>
    <row r="243" spans="1:7" ht="25.5" x14ac:dyDescent="0.25">
      <c r="A243" s="26">
        <v>324</v>
      </c>
      <c r="B243" s="27"/>
      <c r="C243" s="28"/>
      <c r="D243" s="29" t="s">
        <v>69</v>
      </c>
      <c r="E243" s="104"/>
      <c r="F243" s="104">
        <f t="shared" ref="F243" si="49">SUM(F244)</f>
        <v>11961.48</v>
      </c>
      <c r="G243" s="114"/>
    </row>
    <row r="244" spans="1:7" ht="25.5" x14ac:dyDescent="0.25">
      <c r="A244" s="23">
        <v>3241</v>
      </c>
      <c r="B244" s="24"/>
      <c r="C244" s="25"/>
      <c r="D244" s="22" t="s">
        <v>90</v>
      </c>
      <c r="E244" s="92"/>
      <c r="F244" s="92">
        <v>11961.48</v>
      </c>
      <c r="G244" s="115"/>
    </row>
    <row r="245" spans="1:7" ht="25.5" x14ac:dyDescent="0.25">
      <c r="A245" s="26">
        <v>329</v>
      </c>
      <c r="B245" s="27"/>
      <c r="C245" s="28"/>
      <c r="D245" s="29" t="s">
        <v>70</v>
      </c>
      <c r="E245" s="104"/>
      <c r="F245" s="104">
        <f t="shared" ref="F245" si="50">SUM(F246:F252)</f>
        <v>0</v>
      </c>
      <c r="G245" s="114"/>
    </row>
    <row r="246" spans="1:7" ht="38.25" x14ac:dyDescent="0.25">
      <c r="A246" s="23">
        <v>3291</v>
      </c>
      <c r="B246" s="24"/>
      <c r="C246" s="25"/>
      <c r="D246" s="22" t="s">
        <v>71</v>
      </c>
      <c r="E246" s="92"/>
      <c r="F246" s="92"/>
      <c r="G246" s="115"/>
    </row>
    <row r="247" spans="1:7" x14ac:dyDescent="0.25">
      <c r="A247" s="23">
        <v>3292</v>
      </c>
      <c r="B247" s="24"/>
      <c r="C247" s="25"/>
      <c r="D247" s="22" t="s">
        <v>72</v>
      </c>
      <c r="E247" s="92"/>
      <c r="F247" s="92"/>
      <c r="G247" s="115"/>
    </row>
    <row r="248" spans="1:7" x14ac:dyDescent="0.25">
      <c r="A248" s="23">
        <v>3293</v>
      </c>
      <c r="B248" s="24"/>
      <c r="C248" s="25"/>
      <c r="D248" s="22" t="s">
        <v>73</v>
      </c>
      <c r="E248" s="92"/>
      <c r="F248" s="92"/>
      <c r="G248" s="115"/>
    </row>
    <row r="249" spans="1:7" x14ac:dyDescent="0.25">
      <c r="A249" s="23">
        <v>3294</v>
      </c>
      <c r="B249" s="24"/>
      <c r="C249" s="25"/>
      <c r="D249" s="22" t="s">
        <v>74</v>
      </c>
      <c r="E249" s="92"/>
      <c r="F249" s="92"/>
      <c r="G249" s="115"/>
    </row>
    <row r="250" spans="1:7" x14ac:dyDescent="0.25">
      <c r="A250" s="23">
        <v>3295</v>
      </c>
      <c r="B250" s="24"/>
      <c r="C250" s="25"/>
      <c r="D250" s="22" t="s">
        <v>75</v>
      </c>
      <c r="E250" s="92"/>
      <c r="F250" s="92"/>
      <c r="G250" s="115"/>
    </row>
    <row r="251" spans="1:7" x14ac:dyDescent="0.25">
      <c r="A251" s="23">
        <v>3296</v>
      </c>
      <c r="B251" s="24"/>
      <c r="C251" s="25"/>
      <c r="D251" s="22" t="s">
        <v>76</v>
      </c>
      <c r="E251" s="92"/>
      <c r="F251" s="92"/>
      <c r="G251" s="115"/>
    </row>
    <row r="252" spans="1:7" ht="25.5" x14ac:dyDescent="0.25">
      <c r="A252" s="23">
        <v>3299</v>
      </c>
      <c r="B252" s="24"/>
      <c r="C252" s="25"/>
      <c r="D252" s="22" t="s">
        <v>35</v>
      </c>
      <c r="E252" s="92"/>
      <c r="F252" s="92"/>
      <c r="G252" s="115"/>
    </row>
    <row r="253" spans="1:7" x14ac:dyDescent="0.25">
      <c r="A253" s="32">
        <v>34</v>
      </c>
      <c r="B253" s="33"/>
      <c r="C253" s="34"/>
      <c r="D253" s="31" t="s">
        <v>36</v>
      </c>
      <c r="E253" s="96">
        <f t="shared" ref="E253:F253" si="51">SUM(E254)</f>
        <v>0</v>
      </c>
      <c r="F253" s="96">
        <f t="shared" si="51"/>
        <v>0</v>
      </c>
      <c r="G253" s="113">
        <v>0</v>
      </c>
    </row>
    <row r="254" spans="1:7" x14ac:dyDescent="0.25">
      <c r="A254" s="26">
        <v>343</v>
      </c>
      <c r="B254" s="27"/>
      <c r="C254" s="28"/>
      <c r="D254" s="29" t="s">
        <v>37</v>
      </c>
      <c r="E254" s="104">
        <f t="shared" ref="E254" si="52">SUM(E255:E257)</f>
        <v>0</v>
      </c>
      <c r="F254" s="104">
        <f t="shared" ref="F254" si="53">SUM(F255:F257)</f>
        <v>0</v>
      </c>
      <c r="G254" s="114">
        <v>0</v>
      </c>
    </row>
    <row r="255" spans="1:7" ht="25.5" x14ac:dyDescent="0.25">
      <c r="A255" s="23">
        <v>3431</v>
      </c>
      <c r="B255" s="24"/>
      <c r="C255" s="25"/>
      <c r="D255" s="22" t="s">
        <v>77</v>
      </c>
      <c r="E255" s="92"/>
      <c r="F255" s="92"/>
      <c r="G255" s="115"/>
    </row>
    <row r="256" spans="1:7" x14ac:dyDescent="0.25">
      <c r="A256" s="23">
        <v>3432</v>
      </c>
      <c r="B256" s="24"/>
      <c r="C256" s="25"/>
      <c r="D256" s="22" t="s">
        <v>142</v>
      </c>
      <c r="E256" s="92"/>
      <c r="F256" s="92"/>
      <c r="G256" s="115"/>
    </row>
    <row r="257" spans="1:7" x14ac:dyDescent="0.25">
      <c r="A257" s="23">
        <v>3433</v>
      </c>
      <c r="B257" s="24"/>
      <c r="C257" s="25"/>
      <c r="D257" s="22" t="s">
        <v>78</v>
      </c>
      <c r="E257" s="92"/>
      <c r="F257" s="92"/>
      <c r="G257" s="115"/>
    </row>
    <row r="258" spans="1:7" ht="38.25" x14ac:dyDescent="0.25">
      <c r="A258" s="32">
        <v>37</v>
      </c>
      <c r="B258" s="33"/>
      <c r="C258" s="34"/>
      <c r="D258" s="31" t="s">
        <v>38</v>
      </c>
      <c r="E258" s="96">
        <f t="shared" ref="E258:F258" si="54">SUM(E259)</f>
        <v>0</v>
      </c>
      <c r="F258" s="96">
        <f t="shared" si="54"/>
        <v>0</v>
      </c>
      <c r="G258" s="113">
        <v>0</v>
      </c>
    </row>
    <row r="259" spans="1:7" ht="25.5" x14ac:dyDescent="0.25">
      <c r="A259" s="26">
        <v>372</v>
      </c>
      <c r="B259" s="27"/>
      <c r="C259" s="28"/>
      <c r="D259" s="29" t="s">
        <v>39</v>
      </c>
      <c r="E259" s="104">
        <f>SUM(E260:E261)</f>
        <v>0</v>
      </c>
      <c r="F259" s="104"/>
      <c r="G259" s="114">
        <v>0</v>
      </c>
    </row>
    <row r="260" spans="1:7" ht="25.5" x14ac:dyDescent="0.25">
      <c r="A260" s="23">
        <v>3721</v>
      </c>
      <c r="B260" s="24"/>
      <c r="C260" s="25"/>
      <c r="D260" s="22" t="s">
        <v>79</v>
      </c>
      <c r="E260" s="92"/>
      <c r="F260" s="92"/>
      <c r="G260" s="115"/>
    </row>
    <row r="261" spans="1:7" ht="25.5" x14ac:dyDescent="0.25">
      <c r="A261" s="23">
        <v>3722</v>
      </c>
      <c r="B261" s="24"/>
      <c r="C261" s="25"/>
      <c r="D261" s="22" t="s">
        <v>80</v>
      </c>
      <c r="E261" s="92"/>
      <c r="F261" s="92"/>
      <c r="G261" s="115"/>
    </row>
    <row r="262" spans="1:7" ht="38.25" x14ac:dyDescent="0.25">
      <c r="A262" s="35">
        <v>4</v>
      </c>
      <c r="B262" s="36"/>
      <c r="C262" s="37"/>
      <c r="D262" s="38" t="s">
        <v>29</v>
      </c>
      <c r="E262" s="88">
        <f t="shared" ref="E262:F262" si="55">SUM(E263)</f>
        <v>70.5</v>
      </c>
      <c r="F262" s="88">
        <f t="shared" si="55"/>
        <v>70.5</v>
      </c>
      <c r="G262" s="108">
        <f>(F262/E262)*100</f>
        <v>100</v>
      </c>
    </row>
    <row r="263" spans="1:7" ht="38.25" x14ac:dyDescent="0.25">
      <c r="A263" s="32">
        <v>42</v>
      </c>
      <c r="B263" s="33"/>
      <c r="C263" s="34"/>
      <c r="D263" s="31" t="s">
        <v>29</v>
      </c>
      <c r="E263" s="96">
        <v>70.5</v>
      </c>
      <c r="F263" s="96">
        <f>SUM(F264+F271)</f>
        <v>70.5</v>
      </c>
      <c r="G263" s="113">
        <f>(F263/E263)*100</f>
        <v>100</v>
      </c>
    </row>
    <row r="264" spans="1:7" x14ac:dyDescent="0.25">
      <c r="A264" s="26">
        <v>422</v>
      </c>
      <c r="B264" s="27"/>
      <c r="C264" s="28"/>
      <c r="D264" s="29" t="s">
        <v>40</v>
      </c>
      <c r="E264" s="104"/>
      <c r="F264" s="104">
        <f t="shared" ref="F264" si="56">SUM(F265:F270)</f>
        <v>0</v>
      </c>
      <c r="G264" s="114">
        <v>0</v>
      </c>
    </row>
    <row r="265" spans="1:7" x14ac:dyDescent="0.25">
      <c r="A265" s="23">
        <v>4221</v>
      </c>
      <c r="B265" s="24"/>
      <c r="C265" s="25"/>
      <c r="D265" s="22" t="s">
        <v>81</v>
      </c>
      <c r="E265" s="92"/>
      <c r="F265" s="92"/>
      <c r="G265" s="115"/>
    </row>
    <row r="266" spans="1:7" x14ac:dyDescent="0.25">
      <c r="A266" s="23">
        <v>4222</v>
      </c>
      <c r="B266" s="24"/>
      <c r="C266" s="25"/>
      <c r="D266" s="22" t="s">
        <v>82</v>
      </c>
      <c r="E266" s="92"/>
      <c r="F266" s="92"/>
      <c r="G266" s="115"/>
    </row>
    <row r="267" spans="1:7" x14ac:dyDescent="0.25">
      <c r="A267" s="23">
        <v>4223</v>
      </c>
      <c r="B267" s="24"/>
      <c r="C267" s="25"/>
      <c r="D267" s="22" t="s">
        <v>83</v>
      </c>
      <c r="E267" s="92"/>
      <c r="F267" s="92"/>
      <c r="G267" s="115"/>
    </row>
    <row r="268" spans="1:7" x14ac:dyDescent="0.25">
      <c r="A268" s="23">
        <v>4225</v>
      </c>
      <c r="B268" s="24"/>
      <c r="C268" s="25"/>
      <c r="D268" s="22" t="s">
        <v>84</v>
      </c>
      <c r="E268" s="92"/>
      <c r="F268" s="92"/>
      <c r="G268" s="115"/>
    </row>
    <row r="269" spans="1:7" x14ac:dyDescent="0.25">
      <c r="A269" s="23">
        <v>4226</v>
      </c>
      <c r="B269" s="24"/>
      <c r="C269" s="25"/>
      <c r="D269" s="22" t="s">
        <v>85</v>
      </c>
      <c r="E269" s="92"/>
      <c r="F269" s="92"/>
      <c r="G269" s="115"/>
    </row>
    <row r="270" spans="1:7" ht="25.5" x14ac:dyDescent="0.25">
      <c r="A270" s="23">
        <v>4227</v>
      </c>
      <c r="B270" s="24"/>
      <c r="C270" s="25"/>
      <c r="D270" s="22" t="s">
        <v>86</v>
      </c>
      <c r="E270" s="92"/>
      <c r="F270" s="92"/>
      <c r="G270" s="115"/>
    </row>
    <row r="271" spans="1:7" ht="25.5" x14ac:dyDescent="0.25">
      <c r="A271" s="26">
        <v>424</v>
      </c>
      <c r="B271" s="27"/>
      <c r="C271" s="28"/>
      <c r="D271" s="29" t="s">
        <v>41</v>
      </c>
      <c r="E271" s="104"/>
      <c r="F271" s="104">
        <f t="shared" ref="F271" si="57">SUM(F272)</f>
        <v>70.5</v>
      </c>
      <c r="G271" s="114"/>
    </row>
    <row r="272" spans="1:7" x14ac:dyDescent="0.25">
      <c r="A272" s="23">
        <v>4241</v>
      </c>
      <c r="B272" s="24"/>
      <c r="C272" s="25"/>
      <c r="D272" s="22" t="s">
        <v>87</v>
      </c>
      <c r="E272" s="92"/>
      <c r="F272" s="92">
        <v>70.5</v>
      </c>
      <c r="G272" s="115"/>
    </row>
    <row r="273" spans="1:7" x14ac:dyDescent="0.25">
      <c r="A273" s="23"/>
      <c r="B273" s="24"/>
      <c r="C273" s="25"/>
      <c r="D273" s="22"/>
      <c r="E273" s="92"/>
      <c r="F273" s="92"/>
      <c r="G273" s="4"/>
    </row>
    <row r="274" spans="1:7" x14ac:dyDescent="0.25">
      <c r="A274" s="23"/>
      <c r="B274" s="24"/>
      <c r="C274" s="25"/>
      <c r="D274" s="39" t="s">
        <v>88</v>
      </c>
      <c r="E274" s="105">
        <f t="shared" ref="E274" si="58">SUM(E218+E262)</f>
        <v>38295.620000000003</v>
      </c>
      <c r="F274" s="105">
        <f t="shared" ref="F274" si="59">SUM(F218+F262)</f>
        <v>34198.04</v>
      </c>
      <c r="G274" s="116">
        <f>(F274/E274)*100</f>
        <v>89.300134062328794</v>
      </c>
    </row>
    <row r="275" spans="1:7" x14ac:dyDescent="0.25">
      <c r="A275" s="23"/>
      <c r="B275" s="24"/>
      <c r="C275" s="25"/>
      <c r="D275" s="22"/>
      <c r="E275" s="92"/>
      <c r="F275" s="4"/>
      <c r="G275" s="4"/>
    </row>
    <row r="276" spans="1:7" ht="25.5" x14ac:dyDescent="0.25">
      <c r="A276" s="212" t="s">
        <v>20</v>
      </c>
      <c r="B276" s="213"/>
      <c r="C276" s="214"/>
      <c r="D276" s="11" t="s">
        <v>21</v>
      </c>
      <c r="E276" s="12" t="s">
        <v>196</v>
      </c>
      <c r="F276" s="11" t="s">
        <v>215</v>
      </c>
      <c r="G276" s="107" t="s">
        <v>222</v>
      </c>
    </row>
    <row r="277" spans="1:7" ht="15" customHeight="1" x14ac:dyDescent="0.25">
      <c r="A277" s="215" t="s">
        <v>113</v>
      </c>
      <c r="B277" s="216"/>
      <c r="C277" s="217"/>
      <c r="D277" s="13" t="s">
        <v>114</v>
      </c>
      <c r="E277" s="92"/>
      <c r="F277" s="4"/>
      <c r="G277" s="4"/>
    </row>
    <row r="278" spans="1:7" ht="25.5" customHeight="1" x14ac:dyDescent="0.25">
      <c r="A278" s="215" t="s">
        <v>134</v>
      </c>
      <c r="B278" s="216"/>
      <c r="C278" s="217"/>
      <c r="D278" s="13" t="s">
        <v>138</v>
      </c>
      <c r="E278" s="92"/>
      <c r="F278" s="4"/>
      <c r="G278" s="4"/>
    </row>
    <row r="279" spans="1:7" ht="15" customHeight="1" x14ac:dyDescent="0.25">
      <c r="A279" s="203" t="s">
        <v>121</v>
      </c>
      <c r="B279" s="204"/>
      <c r="C279" s="205"/>
      <c r="D279" s="21" t="s">
        <v>23</v>
      </c>
      <c r="E279" s="92"/>
      <c r="F279" s="4"/>
      <c r="G279" s="4"/>
    </row>
    <row r="280" spans="1:7" x14ac:dyDescent="0.25">
      <c r="A280" s="206">
        <v>3</v>
      </c>
      <c r="B280" s="207"/>
      <c r="C280" s="208"/>
      <c r="D280" s="38" t="s">
        <v>16</v>
      </c>
      <c r="E280" s="88">
        <f t="shared" ref="E280" si="60">SUM(E281+E291+E324+E328)</f>
        <v>5160.18</v>
      </c>
      <c r="F280" s="88">
        <f>SUM(F281+F291+F324+F328)</f>
        <v>5173.3500000000004</v>
      </c>
      <c r="G280" s="108">
        <f>(F280/E280)*100</f>
        <v>100.25522365498878</v>
      </c>
    </row>
    <row r="281" spans="1:7" x14ac:dyDescent="0.25">
      <c r="A281" s="209">
        <v>31</v>
      </c>
      <c r="B281" s="210"/>
      <c r="C281" s="211"/>
      <c r="D281" s="31" t="s">
        <v>17</v>
      </c>
      <c r="E281" s="96">
        <v>520.52</v>
      </c>
      <c r="F281" s="96">
        <f>SUM(F282+F286+F288)</f>
        <v>520.52</v>
      </c>
      <c r="G281" s="113">
        <f>(F281/E281)*100</f>
        <v>100</v>
      </c>
    </row>
    <row r="282" spans="1:7" ht="15" customHeight="1" x14ac:dyDescent="0.25">
      <c r="A282" s="26">
        <v>311</v>
      </c>
      <c r="B282" s="27"/>
      <c r="C282" s="28"/>
      <c r="D282" s="29" t="s">
        <v>30</v>
      </c>
      <c r="E282" s="104"/>
      <c r="F282" s="104">
        <f t="shared" ref="F282" si="61">SUM(F283:F285)</f>
        <v>520.52</v>
      </c>
      <c r="G282" s="114"/>
    </row>
    <row r="283" spans="1:7" x14ac:dyDescent="0.25">
      <c r="A283" s="23">
        <v>3111</v>
      </c>
      <c r="B283" s="24"/>
      <c r="C283" s="25"/>
      <c r="D283" s="22" t="s">
        <v>42</v>
      </c>
      <c r="E283" s="92"/>
      <c r="F283" s="92">
        <v>520.52</v>
      </c>
      <c r="G283" s="115"/>
    </row>
    <row r="284" spans="1:7" x14ac:dyDescent="0.25">
      <c r="A284" s="23">
        <v>3113</v>
      </c>
      <c r="B284" s="24"/>
      <c r="C284" s="25"/>
      <c r="D284" s="22" t="s">
        <v>43</v>
      </c>
      <c r="E284" s="92"/>
      <c r="F284" s="92"/>
      <c r="G284" s="115"/>
    </row>
    <row r="285" spans="1:7" x14ac:dyDescent="0.25">
      <c r="A285" s="23">
        <v>3114</v>
      </c>
      <c r="B285" s="24"/>
      <c r="C285" s="25"/>
      <c r="D285" s="22" t="s">
        <v>44</v>
      </c>
      <c r="E285" s="92"/>
      <c r="F285" s="92"/>
      <c r="G285" s="115"/>
    </row>
    <row r="286" spans="1:7" x14ac:dyDescent="0.25">
      <c r="A286" s="26">
        <v>312</v>
      </c>
      <c r="B286" s="27"/>
      <c r="C286" s="28"/>
      <c r="D286" s="29" t="s">
        <v>45</v>
      </c>
      <c r="E286" s="104"/>
      <c r="F286" s="104">
        <f t="shared" ref="F286" si="62">SUM(F287)</f>
        <v>0</v>
      </c>
      <c r="G286" s="114"/>
    </row>
    <row r="287" spans="1:7" x14ac:dyDescent="0.25">
      <c r="A287" s="23">
        <v>3121</v>
      </c>
      <c r="B287" s="24"/>
      <c r="C287" s="25"/>
      <c r="D287" s="22" t="s">
        <v>46</v>
      </c>
      <c r="E287" s="92"/>
      <c r="F287" s="92"/>
      <c r="G287" s="115"/>
    </row>
    <row r="288" spans="1:7" x14ac:dyDescent="0.25">
      <c r="A288" s="26">
        <v>313</v>
      </c>
      <c r="B288" s="27"/>
      <c r="C288" s="28"/>
      <c r="D288" s="29" t="s">
        <v>31</v>
      </c>
      <c r="E288" s="104"/>
      <c r="F288" s="104">
        <f t="shared" ref="F288" si="63">SUM(F289:F290)</f>
        <v>0</v>
      </c>
      <c r="G288" s="114"/>
    </row>
    <row r="289" spans="1:7" x14ac:dyDescent="0.25">
      <c r="A289" s="23">
        <v>3131</v>
      </c>
      <c r="B289" s="24"/>
      <c r="C289" s="25"/>
      <c r="D289" s="22" t="s">
        <v>47</v>
      </c>
      <c r="E289" s="92"/>
      <c r="F289" s="92"/>
      <c r="G289" s="115"/>
    </row>
    <row r="290" spans="1:7" ht="25.5" x14ac:dyDescent="0.25">
      <c r="A290" s="23">
        <v>3132</v>
      </c>
      <c r="B290" s="24"/>
      <c r="C290" s="25"/>
      <c r="D290" s="22" t="s">
        <v>48</v>
      </c>
      <c r="E290" s="92"/>
      <c r="F290" s="92"/>
      <c r="G290" s="115"/>
    </row>
    <row r="291" spans="1:7" x14ac:dyDescent="0.25">
      <c r="A291" s="209">
        <v>32</v>
      </c>
      <c r="B291" s="210"/>
      <c r="C291" s="211"/>
      <c r="D291" s="31" t="s">
        <v>22</v>
      </c>
      <c r="E291" s="96">
        <v>4622.24</v>
      </c>
      <c r="F291" s="96">
        <f>SUM(F292+F297+F305+F315+F316)</f>
        <v>4635.41</v>
      </c>
      <c r="G291" s="113">
        <f>(F291/E291)*100</f>
        <v>100.28492678874312</v>
      </c>
    </row>
    <row r="292" spans="1:7" x14ac:dyDescent="0.25">
      <c r="A292" s="26">
        <v>321</v>
      </c>
      <c r="B292" s="27"/>
      <c r="C292" s="28"/>
      <c r="D292" s="29" t="s">
        <v>32</v>
      </c>
      <c r="E292" s="104"/>
      <c r="F292" s="104">
        <f t="shared" ref="F292" si="64">SUM(F293:F296)</f>
        <v>0</v>
      </c>
      <c r="G292" s="114">
        <v>0</v>
      </c>
    </row>
    <row r="293" spans="1:7" x14ac:dyDescent="0.25">
      <c r="A293" s="23">
        <v>3211</v>
      </c>
      <c r="B293" s="24"/>
      <c r="C293" s="25"/>
      <c r="D293" s="22" t="s">
        <v>49</v>
      </c>
      <c r="E293" s="92"/>
      <c r="F293" s="92"/>
      <c r="G293" s="115"/>
    </row>
    <row r="294" spans="1:7" ht="25.5" x14ac:dyDescent="0.25">
      <c r="A294" s="23">
        <v>3212</v>
      </c>
      <c r="B294" s="24"/>
      <c r="C294" s="25"/>
      <c r="D294" s="22" t="s">
        <v>50</v>
      </c>
      <c r="E294" s="92"/>
      <c r="F294" s="92"/>
      <c r="G294" s="115"/>
    </row>
    <row r="295" spans="1:7" x14ac:dyDescent="0.25">
      <c r="A295" s="23">
        <v>3213</v>
      </c>
      <c r="B295" s="24"/>
      <c r="C295" s="25"/>
      <c r="D295" s="22" t="s">
        <v>51</v>
      </c>
      <c r="E295" s="92"/>
      <c r="F295" s="92"/>
      <c r="G295" s="115"/>
    </row>
    <row r="296" spans="1:7" ht="25.5" x14ac:dyDescent="0.25">
      <c r="A296" s="23">
        <v>3214</v>
      </c>
      <c r="B296" s="24"/>
      <c r="C296" s="25"/>
      <c r="D296" s="22" t="s">
        <v>52</v>
      </c>
      <c r="E296" s="92"/>
      <c r="F296" s="92"/>
      <c r="G296" s="115"/>
    </row>
    <row r="297" spans="1:7" x14ac:dyDescent="0.25">
      <c r="A297" s="26">
        <v>322</v>
      </c>
      <c r="B297" s="27"/>
      <c r="C297" s="28"/>
      <c r="D297" s="29" t="s">
        <v>33</v>
      </c>
      <c r="E297" s="104"/>
      <c r="F297" s="104">
        <f t="shared" ref="F297" si="65">SUM(F298:F304)</f>
        <v>1906.16</v>
      </c>
      <c r="G297" s="114"/>
    </row>
    <row r="298" spans="1:7" ht="25.5" x14ac:dyDescent="0.25">
      <c r="A298" s="23">
        <v>3221</v>
      </c>
      <c r="B298" s="24"/>
      <c r="C298" s="25"/>
      <c r="D298" s="22" t="s">
        <v>53</v>
      </c>
      <c r="E298" s="92"/>
      <c r="F298" s="92">
        <v>1741.97</v>
      </c>
      <c r="G298" s="115"/>
    </row>
    <row r="299" spans="1:7" x14ac:dyDescent="0.25">
      <c r="A299" s="23">
        <v>3222</v>
      </c>
      <c r="B299" s="24"/>
      <c r="C299" s="25"/>
      <c r="D299" s="22" t="s">
        <v>54</v>
      </c>
      <c r="E299" s="92"/>
      <c r="F299" s="92">
        <v>22.5</v>
      </c>
      <c r="G299" s="115"/>
    </row>
    <row r="300" spans="1:7" x14ac:dyDescent="0.25">
      <c r="A300" s="23">
        <v>3223</v>
      </c>
      <c r="B300" s="24"/>
      <c r="C300" s="25"/>
      <c r="D300" s="22" t="s">
        <v>55</v>
      </c>
      <c r="E300" s="92"/>
      <c r="F300" s="92"/>
      <c r="G300" s="115"/>
    </row>
    <row r="301" spans="1:7" ht="25.5" x14ac:dyDescent="0.25">
      <c r="A301" s="23">
        <v>3224</v>
      </c>
      <c r="B301" s="24"/>
      <c r="C301" s="25"/>
      <c r="D301" s="22" t="s">
        <v>56</v>
      </c>
      <c r="E301" s="92"/>
      <c r="F301" s="92">
        <v>111.17</v>
      </c>
      <c r="G301" s="115"/>
    </row>
    <row r="302" spans="1:7" x14ac:dyDescent="0.25">
      <c r="A302" s="23">
        <v>3225</v>
      </c>
      <c r="B302" s="24"/>
      <c r="C302" s="25"/>
      <c r="D302" s="22" t="s">
        <v>57</v>
      </c>
      <c r="E302" s="92"/>
      <c r="F302" s="92"/>
      <c r="G302" s="115"/>
    </row>
    <row r="303" spans="1:7" ht="25.5" x14ac:dyDescent="0.25">
      <c r="A303" s="23">
        <v>3226</v>
      </c>
      <c r="B303" s="24"/>
      <c r="C303" s="25"/>
      <c r="D303" s="22" t="s">
        <v>58</v>
      </c>
      <c r="E303" s="92"/>
      <c r="F303" s="92"/>
      <c r="G303" s="115"/>
    </row>
    <row r="304" spans="1:7" ht="25.5" x14ac:dyDescent="0.25">
      <c r="A304" s="23">
        <v>3227</v>
      </c>
      <c r="B304" s="24"/>
      <c r="C304" s="25"/>
      <c r="D304" s="22" t="s">
        <v>59</v>
      </c>
      <c r="E304" s="92"/>
      <c r="F304" s="92">
        <v>30.52</v>
      </c>
      <c r="G304" s="115"/>
    </row>
    <row r="305" spans="1:7" x14ac:dyDescent="0.25">
      <c r="A305" s="26">
        <v>323</v>
      </c>
      <c r="B305" s="27"/>
      <c r="C305" s="28"/>
      <c r="D305" s="29" t="s">
        <v>34</v>
      </c>
      <c r="E305" s="104"/>
      <c r="F305" s="104">
        <f t="shared" ref="F305" si="66">SUM(F306:F314)</f>
        <v>2704.25</v>
      </c>
      <c r="G305" s="114"/>
    </row>
    <row r="306" spans="1:7" x14ac:dyDescent="0.25">
      <c r="A306" s="23">
        <v>3231</v>
      </c>
      <c r="B306" s="24"/>
      <c r="C306" s="25"/>
      <c r="D306" s="22" t="s">
        <v>60</v>
      </c>
      <c r="E306" s="92"/>
      <c r="F306" s="92"/>
      <c r="G306" s="115"/>
    </row>
    <row r="307" spans="1:7" ht="25.5" x14ac:dyDescent="0.25">
      <c r="A307" s="23">
        <v>3232</v>
      </c>
      <c r="B307" s="24"/>
      <c r="C307" s="25"/>
      <c r="D307" s="22" t="s">
        <v>61</v>
      </c>
      <c r="E307" s="92"/>
      <c r="F307" s="92">
        <v>1422.2</v>
      </c>
      <c r="G307" s="115"/>
    </row>
    <row r="308" spans="1:7" x14ac:dyDescent="0.25">
      <c r="A308" s="23">
        <v>3233</v>
      </c>
      <c r="B308" s="24"/>
      <c r="C308" s="25"/>
      <c r="D308" s="22" t="s">
        <v>62</v>
      </c>
      <c r="E308" s="92"/>
      <c r="F308" s="92"/>
      <c r="G308" s="115"/>
    </row>
    <row r="309" spans="1:7" x14ac:dyDescent="0.25">
      <c r="A309" s="23">
        <v>3234</v>
      </c>
      <c r="B309" s="24"/>
      <c r="C309" s="25"/>
      <c r="D309" s="22" t="s">
        <v>63</v>
      </c>
      <c r="E309" s="92"/>
      <c r="F309" s="92">
        <v>960.22</v>
      </c>
      <c r="G309" s="115"/>
    </row>
    <row r="310" spans="1:7" x14ac:dyDescent="0.25">
      <c r="A310" s="23">
        <v>3235</v>
      </c>
      <c r="B310" s="24"/>
      <c r="C310" s="25"/>
      <c r="D310" s="22" t="s">
        <v>64</v>
      </c>
      <c r="E310" s="92"/>
      <c r="F310" s="92"/>
      <c r="G310" s="115"/>
    </row>
    <row r="311" spans="1:7" x14ac:dyDescent="0.25">
      <c r="A311" s="23">
        <v>3236</v>
      </c>
      <c r="B311" s="24"/>
      <c r="C311" s="25"/>
      <c r="D311" s="22" t="s">
        <v>65</v>
      </c>
      <c r="E311" s="92"/>
      <c r="F311" s="92"/>
      <c r="G311" s="115"/>
    </row>
    <row r="312" spans="1:7" x14ac:dyDescent="0.25">
      <c r="A312" s="23">
        <v>3237</v>
      </c>
      <c r="B312" s="24"/>
      <c r="C312" s="25"/>
      <c r="D312" s="22" t="s">
        <v>66</v>
      </c>
      <c r="E312" s="92"/>
      <c r="F312" s="92"/>
      <c r="G312" s="115"/>
    </row>
    <row r="313" spans="1:7" x14ac:dyDescent="0.25">
      <c r="A313" s="23">
        <v>3238</v>
      </c>
      <c r="B313" s="24"/>
      <c r="C313" s="25"/>
      <c r="D313" s="22" t="s">
        <v>67</v>
      </c>
      <c r="E313" s="92"/>
      <c r="F313" s="92">
        <v>177.5</v>
      </c>
      <c r="G313" s="115"/>
    </row>
    <row r="314" spans="1:7" x14ac:dyDescent="0.25">
      <c r="A314" s="23">
        <v>3239</v>
      </c>
      <c r="B314" s="24"/>
      <c r="C314" s="25"/>
      <c r="D314" s="22" t="s">
        <v>68</v>
      </c>
      <c r="E314" s="92"/>
      <c r="F314" s="92">
        <v>144.33000000000001</v>
      </c>
      <c r="G314" s="115"/>
    </row>
    <row r="315" spans="1:7" ht="25.5" x14ac:dyDescent="0.25">
      <c r="A315" s="26">
        <v>324</v>
      </c>
      <c r="B315" s="27"/>
      <c r="C315" s="28"/>
      <c r="D315" s="29" t="s">
        <v>69</v>
      </c>
      <c r="E315" s="104"/>
      <c r="F315" s="104"/>
      <c r="G315" s="114"/>
    </row>
    <row r="316" spans="1:7" ht="25.5" x14ac:dyDescent="0.25">
      <c r="A316" s="26">
        <v>329</v>
      </c>
      <c r="B316" s="27"/>
      <c r="C316" s="28"/>
      <c r="D316" s="29" t="s">
        <v>70</v>
      </c>
      <c r="E316" s="104"/>
      <c r="F316" s="104">
        <f t="shared" ref="F316" si="67">SUM(F317:F323)</f>
        <v>25</v>
      </c>
      <c r="G316" s="114"/>
    </row>
    <row r="317" spans="1:7" ht="38.25" x14ac:dyDescent="0.25">
      <c r="A317" s="23">
        <v>3291</v>
      </c>
      <c r="B317" s="24"/>
      <c r="C317" s="25"/>
      <c r="D317" s="22" t="s">
        <v>71</v>
      </c>
      <c r="E317" s="92"/>
      <c r="F317" s="92"/>
      <c r="G317" s="115"/>
    </row>
    <row r="318" spans="1:7" x14ac:dyDescent="0.25">
      <c r="A318" s="23">
        <v>3292</v>
      </c>
      <c r="B318" s="24"/>
      <c r="C318" s="25"/>
      <c r="D318" s="22" t="s">
        <v>72</v>
      </c>
      <c r="E318" s="92"/>
      <c r="F318" s="92"/>
      <c r="G318" s="115"/>
    </row>
    <row r="319" spans="1:7" x14ac:dyDescent="0.25">
      <c r="A319" s="23">
        <v>3293</v>
      </c>
      <c r="B319" s="24"/>
      <c r="C319" s="25"/>
      <c r="D319" s="22" t="s">
        <v>73</v>
      </c>
      <c r="E319" s="92"/>
      <c r="F319" s="92"/>
      <c r="G319" s="115"/>
    </row>
    <row r="320" spans="1:7" x14ac:dyDescent="0.25">
      <c r="A320" s="23">
        <v>3294</v>
      </c>
      <c r="B320" s="24"/>
      <c r="C320" s="25"/>
      <c r="D320" s="22" t="s">
        <v>74</v>
      </c>
      <c r="E320" s="92"/>
      <c r="F320" s="92">
        <v>25</v>
      </c>
      <c r="G320" s="115"/>
    </row>
    <row r="321" spans="1:7" x14ac:dyDescent="0.25">
      <c r="A321" s="23">
        <v>3295</v>
      </c>
      <c r="B321" s="24"/>
      <c r="C321" s="25"/>
      <c r="D321" s="22" t="s">
        <v>75</v>
      </c>
      <c r="E321" s="92"/>
      <c r="F321" s="92"/>
      <c r="G321" s="115"/>
    </row>
    <row r="322" spans="1:7" x14ac:dyDescent="0.25">
      <c r="A322" s="23">
        <v>3296</v>
      </c>
      <c r="B322" s="24"/>
      <c r="C322" s="25"/>
      <c r="D322" s="22" t="s">
        <v>76</v>
      </c>
      <c r="E322" s="92"/>
      <c r="F322" s="92"/>
      <c r="G322" s="115"/>
    </row>
    <row r="323" spans="1:7" ht="25.5" x14ac:dyDescent="0.25">
      <c r="A323" s="23">
        <v>3299</v>
      </c>
      <c r="B323" s="24"/>
      <c r="C323" s="25"/>
      <c r="D323" s="22" t="s">
        <v>35</v>
      </c>
      <c r="E323" s="92"/>
      <c r="F323" s="92"/>
      <c r="G323" s="115"/>
    </row>
    <row r="324" spans="1:7" x14ac:dyDescent="0.25">
      <c r="A324" s="32">
        <v>34</v>
      </c>
      <c r="B324" s="33"/>
      <c r="C324" s="34"/>
      <c r="D324" s="31" t="s">
        <v>36</v>
      </c>
      <c r="E324" s="96">
        <v>17.03</v>
      </c>
      <c r="F324" s="96">
        <f t="shared" ref="F324" si="68">SUM(F325)</f>
        <v>17.03</v>
      </c>
      <c r="G324" s="113">
        <f>(F324/E324)*100</f>
        <v>100</v>
      </c>
    </row>
    <row r="325" spans="1:7" x14ac:dyDescent="0.25">
      <c r="A325" s="26">
        <v>343</v>
      </c>
      <c r="B325" s="27"/>
      <c r="C325" s="28"/>
      <c r="D325" s="29" t="s">
        <v>37</v>
      </c>
      <c r="E325" s="104"/>
      <c r="F325" s="104">
        <f t="shared" ref="F325" si="69">SUM(F326:F327)</f>
        <v>17.03</v>
      </c>
      <c r="G325" s="114"/>
    </row>
    <row r="326" spans="1:7" ht="25.5" x14ac:dyDescent="0.25">
      <c r="A326" s="23">
        <v>3431</v>
      </c>
      <c r="B326" s="24"/>
      <c r="C326" s="25"/>
      <c r="D326" s="22" t="s">
        <v>77</v>
      </c>
      <c r="E326" s="92"/>
      <c r="F326" s="92">
        <v>17.03</v>
      </c>
      <c r="G326" s="115"/>
    </row>
    <row r="327" spans="1:7" x14ac:dyDescent="0.25">
      <c r="A327" s="23">
        <v>3433</v>
      </c>
      <c r="B327" s="24"/>
      <c r="C327" s="25"/>
      <c r="D327" s="22" t="s">
        <v>78</v>
      </c>
      <c r="E327" s="92"/>
      <c r="F327" s="92"/>
      <c r="G327" s="115"/>
    </row>
    <row r="328" spans="1:7" x14ac:dyDescent="0.25">
      <c r="A328" s="32">
        <v>38</v>
      </c>
      <c r="B328" s="33"/>
      <c r="C328" s="34"/>
      <c r="D328" s="31" t="s">
        <v>143</v>
      </c>
      <c r="E328" s="96">
        <v>0.39</v>
      </c>
      <c r="F328" s="96">
        <f t="shared" ref="F328:F329" si="70">SUM(F329)</f>
        <v>0.39</v>
      </c>
      <c r="G328" s="113">
        <f>(F328/E328)*100</f>
        <v>100</v>
      </c>
    </row>
    <row r="329" spans="1:7" x14ac:dyDescent="0.25">
      <c r="A329" s="26">
        <v>381</v>
      </c>
      <c r="B329" s="27"/>
      <c r="C329" s="28"/>
      <c r="D329" s="29" t="s">
        <v>106</v>
      </c>
      <c r="E329" s="104"/>
      <c r="F329" s="104">
        <f t="shared" si="70"/>
        <v>0.39</v>
      </c>
      <c r="G329" s="114"/>
    </row>
    <row r="330" spans="1:7" x14ac:dyDescent="0.25">
      <c r="A330" s="23">
        <v>3812</v>
      </c>
      <c r="B330" s="24"/>
      <c r="C330" s="25"/>
      <c r="D330" s="22" t="s">
        <v>144</v>
      </c>
      <c r="E330" s="92"/>
      <c r="F330" s="92">
        <v>0.39</v>
      </c>
      <c r="G330" s="115"/>
    </row>
    <row r="331" spans="1:7" ht="38.25" x14ac:dyDescent="0.25">
      <c r="A331" s="35">
        <v>4</v>
      </c>
      <c r="B331" s="36"/>
      <c r="C331" s="37"/>
      <c r="D331" s="38" t="s">
        <v>29</v>
      </c>
      <c r="E331" s="88">
        <f t="shared" ref="E331:F331" si="71">SUM(E332)</f>
        <v>0</v>
      </c>
      <c r="F331" s="88">
        <f t="shared" si="71"/>
        <v>0</v>
      </c>
      <c r="G331" s="108">
        <v>0</v>
      </c>
    </row>
    <row r="332" spans="1:7" ht="38.25" x14ac:dyDescent="0.25">
      <c r="A332" s="32">
        <v>42</v>
      </c>
      <c r="B332" s="33"/>
      <c r="C332" s="34"/>
      <c r="D332" s="31" t="s">
        <v>29</v>
      </c>
      <c r="E332" s="96">
        <f>SUM(E335)</f>
        <v>0</v>
      </c>
      <c r="F332" s="96">
        <f>SUM(F334,F335)</f>
        <v>0</v>
      </c>
      <c r="G332" s="113">
        <v>0</v>
      </c>
    </row>
    <row r="333" spans="1:7" x14ac:dyDescent="0.25">
      <c r="A333" s="26">
        <v>421</v>
      </c>
      <c r="B333" s="27"/>
      <c r="C333" s="28"/>
      <c r="D333" s="29" t="s">
        <v>209</v>
      </c>
      <c r="E333" s="104">
        <f t="shared" ref="E333:F333" si="72">SUM(E334)</f>
        <v>0</v>
      </c>
      <c r="F333" s="104">
        <f t="shared" si="72"/>
        <v>0</v>
      </c>
      <c r="G333" s="114">
        <v>0</v>
      </c>
    </row>
    <row r="334" spans="1:7" x14ac:dyDescent="0.25">
      <c r="A334" s="23">
        <v>4212</v>
      </c>
      <c r="B334" s="24"/>
      <c r="C334" s="25"/>
      <c r="D334" s="22" t="s">
        <v>210</v>
      </c>
      <c r="E334" s="92"/>
      <c r="F334" s="92"/>
      <c r="G334" s="115"/>
    </row>
    <row r="335" spans="1:7" x14ac:dyDescent="0.25">
      <c r="A335" s="26">
        <v>422</v>
      </c>
      <c r="B335" s="27"/>
      <c r="C335" s="28"/>
      <c r="D335" s="29" t="s">
        <v>40</v>
      </c>
      <c r="E335" s="104">
        <f t="shared" ref="E335" si="73">SUM(E336:E341)</f>
        <v>0</v>
      </c>
      <c r="F335" s="104">
        <f t="shared" ref="F335" si="74">SUM(F336:F341)</f>
        <v>0</v>
      </c>
      <c r="G335" s="114">
        <v>0</v>
      </c>
    </row>
    <row r="336" spans="1:7" x14ac:dyDescent="0.25">
      <c r="A336" s="23">
        <v>4221</v>
      </c>
      <c r="B336" s="24"/>
      <c r="C336" s="25"/>
      <c r="D336" s="22" t="s">
        <v>81</v>
      </c>
      <c r="E336" s="92"/>
      <c r="F336" s="92"/>
      <c r="G336" s="115"/>
    </row>
    <row r="337" spans="1:7" x14ac:dyDescent="0.25">
      <c r="A337" s="23">
        <v>4222</v>
      </c>
      <c r="B337" s="24"/>
      <c r="C337" s="25"/>
      <c r="D337" s="22" t="s">
        <v>82</v>
      </c>
      <c r="E337" s="92"/>
      <c r="F337" s="92"/>
      <c r="G337" s="115"/>
    </row>
    <row r="338" spans="1:7" x14ac:dyDescent="0.25">
      <c r="A338" s="23">
        <v>4223</v>
      </c>
      <c r="B338" s="24"/>
      <c r="C338" s="25"/>
      <c r="D338" s="22" t="s">
        <v>83</v>
      </c>
      <c r="E338" s="92"/>
      <c r="F338" s="92"/>
      <c r="G338" s="115"/>
    </row>
    <row r="339" spans="1:7" x14ac:dyDescent="0.25">
      <c r="A339" s="23">
        <v>4225</v>
      </c>
      <c r="B339" s="24"/>
      <c r="C339" s="25"/>
      <c r="D339" s="22" t="s">
        <v>84</v>
      </c>
      <c r="E339" s="92"/>
      <c r="F339" s="92"/>
      <c r="G339" s="115"/>
    </row>
    <row r="340" spans="1:7" x14ac:dyDescent="0.25">
      <c r="A340" s="23">
        <v>4226</v>
      </c>
      <c r="B340" s="24"/>
      <c r="C340" s="25"/>
      <c r="D340" s="22" t="s">
        <v>85</v>
      </c>
      <c r="E340" s="92"/>
      <c r="F340" s="92"/>
      <c r="G340" s="115"/>
    </row>
    <row r="341" spans="1:7" ht="25.5" x14ac:dyDescent="0.25">
      <c r="A341" s="23">
        <v>4227</v>
      </c>
      <c r="B341" s="24"/>
      <c r="C341" s="25"/>
      <c r="D341" s="22" t="s">
        <v>86</v>
      </c>
      <c r="E341" s="92"/>
      <c r="F341" s="92"/>
      <c r="G341" s="115"/>
    </row>
    <row r="342" spans="1:7" ht="25.5" x14ac:dyDescent="0.25">
      <c r="A342" s="26">
        <v>424</v>
      </c>
      <c r="B342" s="27"/>
      <c r="C342" s="28"/>
      <c r="D342" s="29" t="s">
        <v>41</v>
      </c>
      <c r="E342" s="104">
        <f t="shared" ref="E342:F342" si="75">SUM(E343)</f>
        <v>0</v>
      </c>
      <c r="F342" s="104">
        <f t="shared" si="75"/>
        <v>0</v>
      </c>
      <c r="G342" s="114">
        <v>0</v>
      </c>
    </row>
    <row r="343" spans="1:7" x14ac:dyDescent="0.25">
      <c r="A343" s="23">
        <v>4241</v>
      </c>
      <c r="B343" s="24"/>
      <c r="C343" s="25"/>
      <c r="D343" s="22" t="s">
        <v>87</v>
      </c>
      <c r="E343" s="92"/>
      <c r="F343" s="92"/>
      <c r="G343" s="115"/>
    </row>
    <row r="344" spans="1:7" x14ac:dyDescent="0.25">
      <c r="A344" s="203" t="s">
        <v>116</v>
      </c>
      <c r="B344" s="204"/>
      <c r="C344" s="205"/>
      <c r="D344" s="21" t="s">
        <v>27</v>
      </c>
      <c r="E344" s="92"/>
      <c r="F344" s="92"/>
      <c r="G344" s="4"/>
    </row>
    <row r="345" spans="1:7" x14ac:dyDescent="0.25">
      <c r="A345" s="206">
        <v>3</v>
      </c>
      <c r="B345" s="207"/>
      <c r="C345" s="208"/>
      <c r="D345" s="38" t="s">
        <v>16</v>
      </c>
      <c r="E345" s="88">
        <f>SUM(E346+E357+E391+E395+E399)</f>
        <v>1089355.1400000001</v>
      </c>
      <c r="F345" s="88">
        <f>SUM(F346+F357+F391+F395+F399)</f>
        <v>1089538.3299999998</v>
      </c>
      <c r="G345" s="108">
        <f>(F345/E345)*100</f>
        <v>100.01681637083016</v>
      </c>
    </row>
    <row r="346" spans="1:7" x14ac:dyDescent="0.25">
      <c r="A346" s="209">
        <v>31</v>
      </c>
      <c r="B346" s="210"/>
      <c r="C346" s="211"/>
      <c r="D346" s="31" t="s">
        <v>17</v>
      </c>
      <c r="E346" s="96">
        <v>979749.93</v>
      </c>
      <c r="F346" s="96">
        <f>SUM(F347+F351+F353)</f>
        <v>980156.44</v>
      </c>
      <c r="G346" s="113">
        <f>(F346/E346)*100</f>
        <v>100.04149119969827</v>
      </c>
    </row>
    <row r="347" spans="1:7" x14ac:dyDescent="0.25">
      <c r="A347" s="26">
        <v>311</v>
      </c>
      <c r="B347" s="27"/>
      <c r="C347" s="28"/>
      <c r="D347" s="29" t="s">
        <v>30</v>
      </c>
      <c r="E347" s="104"/>
      <c r="F347" s="104">
        <f t="shared" ref="F347" si="76">SUM(F348:F350)</f>
        <v>816240.74</v>
      </c>
      <c r="G347" s="114"/>
    </row>
    <row r="348" spans="1:7" x14ac:dyDescent="0.25">
      <c r="A348" s="23">
        <v>3111</v>
      </c>
      <c r="B348" s="24"/>
      <c r="C348" s="25"/>
      <c r="D348" s="22" t="s">
        <v>42</v>
      </c>
      <c r="E348" s="92"/>
      <c r="F348" s="92">
        <v>786986.51</v>
      </c>
      <c r="G348" s="115"/>
    </row>
    <row r="349" spans="1:7" x14ac:dyDescent="0.25">
      <c r="A349" s="23">
        <v>3113</v>
      </c>
      <c r="B349" s="24"/>
      <c r="C349" s="25"/>
      <c r="D349" s="22" t="s">
        <v>43</v>
      </c>
      <c r="E349" s="92"/>
      <c r="F349" s="92">
        <v>24014.77</v>
      </c>
      <c r="G349" s="115"/>
    </row>
    <row r="350" spans="1:7" x14ac:dyDescent="0.25">
      <c r="A350" s="23">
        <v>3114</v>
      </c>
      <c r="B350" s="24"/>
      <c r="C350" s="25"/>
      <c r="D350" s="22" t="s">
        <v>44</v>
      </c>
      <c r="E350" s="92"/>
      <c r="F350" s="92">
        <v>5239.46</v>
      </c>
      <c r="G350" s="115"/>
    </row>
    <row r="351" spans="1:7" x14ac:dyDescent="0.25">
      <c r="A351" s="26">
        <v>312</v>
      </c>
      <c r="B351" s="27"/>
      <c r="C351" s="28"/>
      <c r="D351" s="29" t="s">
        <v>45</v>
      </c>
      <c r="E351" s="104"/>
      <c r="F351" s="104">
        <f t="shared" ref="F351" si="77">SUM(F352)</f>
        <v>31301.119999999999</v>
      </c>
      <c r="G351" s="114"/>
    </row>
    <row r="352" spans="1:7" x14ac:dyDescent="0.25">
      <c r="A352" s="23">
        <v>3121</v>
      </c>
      <c r="B352" s="24"/>
      <c r="C352" s="25"/>
      <c r="D352" s="22" t="s">
        <v>46</v>
      </c>
      <c r="E352" s="92"/>
      <c r="F352" s="92">
        <v>31301.119999999999</v>
      </c>
      <c r="G352" s="115"/>
    </row>
    <row r="353" spans="1:7" x14ac:dyDescent="0.25">
      <c r="A353" s="26">
        <v>313</v>
      </c>
      <c r="B353" s="27"/>
      <c r="C353" s="28"/>
      <c r="D353" s="29" t="s">
        <v>31</v>
      </c>
      <c r="E353" s="104"/>
      <c r="F353" s="104">
        <f t="shared" ref="F353" si="78">SUM(F354:F356)</f>
        <v>132614.57999999999</v>
      </c>
      <c r="G353" s="114"/>
    </row>
    <row r="354" spans="1:7" x14ac:dyDescent="0.25">
      <c r="A354" s="23">
        <v>3131</v>
      </c>
      <c r="B354" s="24"/>
      <c r="C354" s="25"/>
      <c r="D354" s="22" t="s">
        <v>47</v>
      </c>
      <c r="E354" s="92"/>
      <c r="F354" s="92"/>
      <c r="G354" s="115"/>
    </row>
    <row r="355" spans="1:7" ht="25.5" x14ac:dyDescent="0.25">
      <c r="A355" s="23">
        <v>3132</v>
      </c>
      <c r="B355" s="24"/>
      <c r="C355" s="25"/>
      <c r="D355" s="22" t="s">
        <v>48</v>
      </c>
      <c r="E355" s="92"/>
      <c r="F355" s="92">
        <v>132614.57999999999</v>
      </c>
      <c r="G355" s="115"/>
    </row>
    <row r="356" spans="1:7" x14ac:dyDescent="0.25">
      <c r="A356" s="23">
        <v>3133</v>
      </c>
      <c r="B356" s="24"/>
      <c r="C356" s="25"/>
      <c r="D356" s="22" t="s">
        <v>122</v>
      </c>
      <c r="E356" s="92"/>
      <c r="F356" s="92"/>
      <c r="G356" s="115"/>
    </row>
    <row r="357" spans="1:7" x14ac:dyDescent="0.25">
      <c r="A357" s="209">
        <v>32</v>
      </c>
      <c r="B357" s="210"/>
      <c r="C357" s="211"/>
      <c r="D357" s="31" t="s">
        <v>22</v>
      </c>
      <c r="E357" s="96">
        <v>93789.22</v>
      </c>
      <c r="F357" s="96">
        <f>SUM(F358+F363+F371+F381+F383)</f>
        <v>93700.78</v>
      </c>
      <c r="G357" s="113">
        <f>(F357/E357)*100</f>
        <v>99.905703448647927</v>
      </c>
    </row>
    <row r="358" spans="1:7" x14ac:dyDescent="0.25">
      <c r="A358" s="26">
        <v>321</v>
      </c>
      <c r="B358" s="27"/>
      <c r="C358" s="28"/>
      <c r="D358" s="29" t="s">
        <v>32</v>
      </c>
      <c r="E358" s="104"/>
      <c r="F358" s="104">
        <f t="shared" ref="F358" si="79">SUM(F359:F362)</f>
        <v>31682.82</v>
      </c>
      <c r="G358" s="114"/>
    </row>
    <row r="359" spans="1:7" x14ac:dyDescent="0.25">
      <c r="A359" s="23">
        <v>3211</v>
      </c>
      <c r="B359" s="24"/>
      <c r="C359" s="25"/>
      <c r="D359" s="22" t="s">
        <v>49</v>
      </c>
      <c r="E359" s="92"/>
      <c r="F359" s="92">
        <v>203</v>
      </c>
      <c r="G359" s="115"/>
    </row>
    <row r="360" spans="1:7" ht="25.5" x14ac:dyDescent="0.25">
      <c r="A360" s="23">
        <v>3212</v>
      </c>
      <c r="B360" s="24"/>
      <c r="C360" s="25"/>
      <c r="D360" s="22" t="s">
        <v>50</v>
      </c>
      <c r="E360" s="92"/>
      <c r="F360" s="92">
        <v>31479.82</v>
      </c>
      <c r="G360" s="115"/>
    </row>
    <row r="361" spans="1:7" x14ac:dyDescent="0.25">
      <c r="A361" s="23">
        <v>3213</v>
      </c>
      <c r="B361" s="24"/>
      <c r="C361" s="25"/>
      <c r="D361" s="22" t="s">
        <v>51</v>
      </c>
      <c r="E361" s="92"/>
      <c r="F361" s="92"/>
      <c r="G361" s="115"/>
    </row>
    <row r="362" spans="1:7" ht="25.5" x14ac:dyDescent="0.25">
      <c r="A362" s="23">
        <v>3214</v>
      </c>
      <c r="B362" s="24"/>
      <c r="C362" s="25"/>
      <c r="D362" s="22" t="s">
        <v>52</v>
      </c>
      <c r="E362" s="92"/>
      <c r="F362" s="92"/>
      <c r="G362" s="115"/>
    </row>
    <row r="363" spans="1:7" x14ac:dyDescent="0.25">
      <c r="A363" s="26">
        <v>322</v>
      </c>
      <c r="B363" s="27"/>
      <c r="C363" s="28"/>
      <c r="D363" s="29" t="s">
        <v>33</v>
      </c>
      <c r="E363" s="104"/>
      <c r="F363" s="104">
        <f t="shared" ref="F363" si="80">SUM(F364:F370)</f>
        <v>52678.700000000004</v>
      </c>
      <c r="G363" s="114"/>
    </row>
    <row r="364" spans="1:7" ht="25.5" x14ac:dyDescent="0.25">
      <c r="A364" s="23">
        <v>3221</v>
      </c>
      <c r="B364" s="24"/>
      <c r="C364" s="25"/>
      <c r="D364" s="22" t="s">
        <v>53</v>
      </c>
      <c r="E364" s="92"/>
      <c r="F364" s="92">
        <v>191.47</v>
      </c>
      <c r="G364" s="115"/>
    </row>
    <row r="365" spans="1:7" x14ac:dyDescent="0.25">
      <c r="A365" s="23">
        <v>3222</v>
      </c>
      <c r="B365" s="24"/>
      <c r="C365" s="25"/>
      <c r="D365" s="22" t="s">
        <v>54</v>
      </c>
      <c r="E365" s="92"/>
      <c r="F365" s="92">
        <v>52487.23</v>
      </c>
      <c r="G365" s="115"/>
    </row>
    <row r="366" spans="1:7" x14ac:dyDescent="0.25">
      <c r="A366" s="23">
        <v>3223</v>
      </c>
      <c r="B366" s="24"/>
      <c r="C366" s="25"/>
      <c r="D366" s="22" t="s">
        <v>55</v>
      </c>
      <c r="E366" s="92"/>
      <c r="F366" s="92"/>
      <c r="G366" s="115"/>
    </row>
    <row r="367" spans="1:7" ht="25.5" x14ac:dyDescent="0.25">
      <c r="A367" s="23">
        <v>3224</v>
      </c>
      <c r="B367" s="24"/>
      <c r="C367" s="25"/>
      <c r="D367" s="22" t="s">
        <v>56</v>
      </c>
      <c r="E367" s="92"/>
      <c r="F367" s="92"/>
      <c r="G367" s="115"/>
    </row>
    <row r="368" spans="1:7" x14ac:dyDescent="0.25">
      <c r="A368" s="23">
        <v>3225</v>
      </c>
      <c r="B368" s="24"/>
      <c r="C368" s="25"/>
      <c r="D368" s="22" t="s">
        <v>57</v>
      </c>
      <c r="E368" s="92"/>
      <c r="F368" s="92"/>
      <c r="G368" s="115"/>
    </row>
    <row r="369" spans="1:7" ht="25.5" x14ac:dyDescent="0.25">
      <c r="A369" s="23">
        <v>3226</v>
      </c>
      <c r="B369" s="24"/>
      <c r="C369" s="25"/>
      <c r="D369" s="22" t="s">
        <v>58</v>
      </c>
      <c r="E369" s="92"/>
      <c r="F369" s="92"/>
      <c r="G369" s="115"/>
    </row>
    <row r="370" spans="1:7" ht="25.5" x14ac:dyDescent="0.25">
      <c r="A370" s="23">
        <v>3227</v>
      </c>
      <c r="B370" s="24"/>
      <c r="C370" s="25"/>
      <c r="D370" s="22" t="s">
        <v>59</v>
      </c>
      <c r="E370" s="92"/>
      <c r="F370" s="92"/>
      <c r="G370" s="115"/>
    </row>
    <row r="371" spans="1:7" x14ac:dyDescent="0.25">
      <c r="A371" s="26">
        <v>323</v>
      </c>
      <c r="B371" s="27"/>
      <c r="C371" s="28"/>
      <c r="D371" s="29" t="s">
        <v>34</v>
      </c>
      <c r="E371" s="104"/>
      <c r="F371" s="104">
        <f t="shared" ref="F371" si="81">SUM(F372:F380)</f>
        <v>5056.25</v>
      </c>
      <c r="G371" s="114"/>
    </row>
    <row r="372" spans="1:7" x14ac:dyDescent="0.25">
      <c r="A372" s="23">
        <v>3231</v>
      </c>
      <c r="B372" s="24"/>
      <c r="C372" s="25"/>
      <c r="D372" s="22" t="s">
        <v>60</v>
      </c>
      <c r="E372" s="92"/>
      <c r="F372" s="92">
        <v>1000</v>
      </c>
      <c r="G372" s="115"/>
    </row>
    <row r="373" spans="1:7" ht="25.5" x14ac:dyDescent="0.25">
      <c r="A373" s="23">
        <v>3232</v>
      </c>
      <c r="B373" s="24"/>
      <c r="C373" s="25"/>
      <c r="D373" s="22" t="s">
        <v>61</v>
      </c>
      <c r="E373" s="92"/>
      <c r="F373" s="92">
        <v>1943.75</v>
      </c>
      <c r="G373" s="115"/>
    </row>
    <row r="374" spans="1:7" x14ac:dyDescent="0.25">
      <c r="A374" s="23">
        <v>3233</v>
      </c>
      <c r="B374" s="24"/>
      <c r="C374" s="25"/>
      <c r="D374" s="22" t="s">
        <v>62</v>
      </c>
      <c r="E374" s="92"/>
      <c r="F374" s="92"/>
      <c r="G374" s="115"/>
    </row>
    <row r="375" spans="1:7" x14ac:dyDescent="0.25">
      <c r="A375" s="23">
        <v>3234</v>
      </c>
      <c r="B375" s="24"/>
      <c r="C375" s="25"/>
      <c r="D375" s="22" t="s">
        <v>63</v>
      </c>
      <c r="E375" s="92"/>
      <c r="F375" s="92"/>
      <c r="G375" s="115"/>
    </row>
    <row r="376" spans="1:7" x14ac:dyDescent="0.25">
      <c r="A376" s="23">
        <v>3235</v>
      </c>
      <c r="B376" s="24"/>
      <c r="C376" s="25"/>
      <c r="D376" s="22" t="s">
        <v>64</v>
      </c>
      <c r="E376" s="92"/>
      <c r="F376" s="92"/>
      <c r="G376" s="115"/>
    </row>
    <row r="377" spans="1:7" x14ac:dyDescent="0.25">
      <c r="A377" s="23">
        <v>3236</v>
      </c>
      <c r="B377" s="24"/>
      <c r="C377" s="25"/>
      <c r="D377" s="22" t="s">
        <v>65</v>
      </c>
      <c r="E377" s="92"/>
      <c r="F377" s="92"/>
      <c r="G377" s="115"/>
    </row>
    <row r="378" spans="1:7" x14ac:dyDescent="0.25">
      <c r="A378" s="23">
        <v>3237</v>
      </c>
      <c r="B378" s="24"/>
      <c r="C378" s="25"/>
      <c r="D378" s="22" t="s">
        <v>66</v>
      </c>
      <c r="E378" s="92"/>
      <c r="F378" s="92"/>
      <c r="G378" s="115"/>
    </row>
    <row r="379" spans="1:7" x14ac:dyDescent="0.25">
      <c r="A379" s="23">
        <v>3238</v>
      </c>
      <c r="B379" s="24"/>
      <c r="C379" s="25"/>
      <c r="D379" s="22" t="s">
        <v>67</v>
      </c>
      <c r="E379" s="92"/>
      <c r="F379" s="92"/>
      <c r="G379" s="115"/>
    </row>
    <row r="380" spans="1:7" x14ac:dyDescent="0.25">
      <c r="A380" s="23">
        <v>3239</v>
      </c>
      <c r="B380" s="24"/>
      <c r="C380" s="25"/>
      <c r="D380" s="22" t="s">
        <v>68</v>
      </c>
      <c r="E380" s="92"/>
      <c r="F380" s="92">
        <v>2112.5</v>
      </c>
      <c r="G380" s="115"/>
    </row>
    <row r="381" spans="1:7" ht="25.5" x14ac:dyDescent="0.25">
      <c r="A381" s="26">
        <v>324</v>
      </c>
      <c r="B381" s="27"/>
      <c r="C381" s="28"/>
      <c r="D381" s="29" t="s">
        <v>69</v>
      </c>
      <c r="E381" s="104"/>
      <c r="F381" s="104">
        <f>SUM(F382)</f>
        <v>692</v>
      </c>
      <c r="G381" s="114"/>
    </row>
    <row r="382" spans="1:7" ht="25.5" x14ac:dyDescent="0.25">
      <c r="A382" s="23">
        <v>3241</v>
      </c>
      <c r="B382" s="24"/>
      <c r="C382" s="25"/>
      <c r="D382" s="22" t="s">
        <v>90</v>
      </c>
      <c r="E382" s="92"/>
      <c r="F382" s="92">
        <v>692</v>
      </c>
      <c r="G382" s="115"/>
    </row>
    <row r="383" spans="1:7" ht="25.5" x14ac:dyDescent="0.25">
      <c r="A383" s="26">
        <v>329</v>
      </c>
      <c r="B383" s="27"/>
      <c r="C383" s="28"/>
      <c r="D383" s="29" t="s">
        <v>70</v>
      </c>
      <c r="E383" s="104"/>
      <c r="F383" s="104">
        <f t="shared" ref="F383" si="82">SUM(F384:F390)</f>
        <v>3591.0099999999998</v>
      </c>
      <c r="G383" s="114"/>
    </row>
    <row r="384" spans="1:7" ht="38.25" x14ac:dyDescent="0.25">
      <c r="A384" s="23">
        <v>3291</v>
      </c>
      <c r="B384" s="24"/>
      <c r="C384" s="25"/>
      <c r="D384" s="22" t="s">
        <v>71</v>
      </c>
      <c r="E384" s="92"/>
      <c r="F384" s="92"/>
      <c r="G384" s="115"/>
    </row>
    <row r="385" spans="1:7" x14ac:dyDescent="0.25">
      <c r="A385" s="23">
        <v>3292</v>
      </c>
      <c r="B385" s="24"/>
      <c r="C385" s="25"/>
      <c r="D385" s="22" t="s">
        <v>72</v>
      </c>
      <c r="E385" s="92"/>
      <c r="F385" s="92"/>
      <c r="G385" s="115"/>
    </row>
    <row r="386" spans="1:7" x14ac:dyDescent="0.25">
      <c r="A386" s="23">
        <v>3293</v>
      </c>
      <c r="B386" s="24"/>
      <c r="C386" s="25"/>
      <c r="D386" s="22" t="s">
        <v>73</v>
      </c>
      <c r="E386" s="92"/>
      <c r="F386" s="92"/>
      <c r="G386" s="115"/>
    </row>
    <row r="387" spans="1:7" x14ac:dyDescent="0.25">
      <c r="A387" s="23">
        <v>3294</v>
      </c>
      <c r="B387" s="24"/>
      <c r="C387" s="25"/>
      <c r="D387" s="22" t="s">
        <v>74</v>
      </c>
      <c r="E387" s="92"/>
      <c r="F387" s="92"/>
      <c r="G387" s="115"/>
    </row>
    <row r="388" spans="1:7" x14ac:dyDescent="0.25">
      <c r="A388" s="23">
        <v>3295</v>
      </c>
      <c r="B388" s="24"/>
      <c r="C388" s="25"/>
      <c r="D388" s="22" t="s">
        <v>75</v>
      </c>
      <c r="E388" s="92"/>
      <c r="F388" s="92">
        <v>3489.74</v>
      </c>
      <c r="G388" s="115"/>
    </row>
    <row r="389" spans="1:7" x14ac:dyDescent="0.25">
      <c r="A389" s="23">
        <v>3296</v>
      </c>
      <c r="B389" s="24"/>
      <c r="C389" s="25"/>
      <c r="D389" s="22" t="s">
        <v>76</v>
      </c>
      <c r="E389" s="92"/>
      <c r="F389" s="92"/>
      <c r="G389" s="115"/>
    </row>
    <row r="390" spans="1:7" ht="25.5" x14ac:dyDescent="0.25">
      <c r="A390" s="23">
        <v>3299</v>
      </c>
      <c r="B390" s="24"/>
      <c r="C390" s="25"/>
      <c r="D390" s="22" t="s">
        <v>35</v>
      </c>
      <c r="E390" s="92"/>
      <c r="F390" s="92">
        <v>101.27</v>
      </c>
      <c r="G390" s="115"/>
    </row>
    <row r="391" spans="1:7" x14ac:dyDescent="0.25">
      <c r="A391" s="32">
        <v>34</v>
      </c>
      <c r="B391" s="33"/>
      <c r="C391" s="34"/>
      <c r="D391" s="31" t="s">
        <v>36</v>
      </c>
      <c r="E391" s="96">
        <f>SUM(E392)</f>
        <v>0</v>
      </c>
      <c r="F391" s="96">
        <f>SUM(F392)</f>
        <v>0</v>
      </c>
      <c r="G391" s="113">
        <v>0</v>
      </c>
    </row>
    <row r="392" spans="1:7" x14ac:dyDescent="0.25">
      <c r="A392" s="26">
        <v>343</v>
      </c>
      <c r="B392" s="27"/>
      <c r="C392" s="28"/>
      <c r="D392" s="29" t="s">
        <v>37</v>
      </c>
      <c r="E392" s="104">
        <f t="shared" ref="E392" si="83">SUM(E393:E394)</f>
        <v>0</v>
      </c>
      <c r="F392" s="104">
        <f t="shared" ref="F392" si="84">SUM(F393:F394)</f>
        <v>0</v>
      </c>
      <c r="G392" s="114">
        <v>0</v>
      </c>
    </row>
    <row r="393" spans="1:7" ht="25.5" x14ac:dyDescent="0.25">
      <c r="A393" s="23">
        <v>3431</v>
      </c>
      <c r="B393" s="24"/>
      <c r="C393" s="25"/>
      <c r="D393" s="22" t="s">
        <v>77</v>
      </c>
      <c r="E393" s="92"/>
      <c r="F393" s="92"/>
      <c r="G393" s="115"/>
    </row>
    <row r="394" spans="1:7" x14ac:dyDescent="0.25">
      <c r="A394" s="23">
        <v>3433</v>
      </c>
      <c r="B394" s="24"/>
      <c r="C394" s="25"/>
      <c r="D394" s="22" t="s">
        <v>78</v>
      </c>
      <c r="E394" s="92"/>
      <c r="F394" s="92"/>
      <c r="G394" s="115"/>
    </row>
    <row r="395" spans="1:7" ht="38.25" x14ac:dyDescent="0.25">
      <c r="A395" s="32">
        <v>37</v>
      </c>
      <c r="B395" s="33"/>
      <c r="C395" s="34"/>
      <c r="D395" s="31" t="s">
        <v>38</v>
      </c>
      <c r="E395" s="96">
        <v>15248.3</v>
      </c>
      <c r="F395" s="96">
        <f>SUM(F396)</f>
        <v>15113.42</v>
      </c>
      <c r="G395" s="113">
        <f>(F395/E395)*100</f>
        <v>99.115442377183044</v>
      </c>
    </row>
    <row r="396" spans="1:7" ht="25.5" x14ac:dyDescent="0.25">
      <c r="A396" s="26">
        <v>372</v>
      </c>
      <c r="B396" s="27"/>
      <c r="C396" s="28"/>
      <c r="D396" s="29" t="s">
        <v>39</v>
      </c>
      <c r="E396" s="104"/>
      <c r="F396" s="104">
        <f>SUM(F397:F398)</f>
        <v>15113.42</v>
      </c>
      <c r="G396" s="114"/>
    </row>
    <row r="397" spans="1:7" ht="25.5" x14ac:dyDescent="0.25">
      <c r="A397" s="23">
        <v>3721</v>
      </c>
      <c r="B397" s="24"/>
      <c r="C397" s="25"/>
      <c r="D397" s="22" t="s">
        <v>79</v>
      </c>
      <c r="E397" s="92"/>
      <c r="F397" s="92">
        <v>1554.81</v>
      </c>
      <c r="G397" s="115"/>
    </row>
    <row r="398" spans="1:7" ht="25.5" x14ac:dyDescent="0.25">
      <c r="A398" s="23">
        <v>3722</v>
      </c>
      <c r="B398" s="24"/>
      <c r="C398" s="25"/>
      <c r="D398" s="22" t="s">
        <v>80</v>
      </c>
      <c r="E398" s="92"/>
      <c r="F398" s="92">
        <v>13558.61</v>
      </c>
      <c r="G398" s="115"/>
    </row>
    <row r="399" spans="1:7" x14ac:dyDescent="0.25">
      <c r="A399" s="32">
        <v>38</v>
      </c>
      <c r="B399" s="33"/>
      <c r="C399" s="34"/>
      <c r="D399" s="31" t="s">
        <v>143</v>
      </c>
      <c r="E399" s="96">
        <v>567.69000000000005</v>
      </c>
      <c r="F399" s="96">
        <f t="shared" ref="F399:F400" si="85">SUM(F400)</f>
        <v>567.69000000000005</v>
      </c>
      <c r="G399" s="113">
        <f>(F399/E399)*100</f>
        <v>100</v>
      </c>
    </row>
    <row r="400" spans="1:7" x14ac:dyDescent="0.25">
      <c r="A400" s="26">
        <v>381</v>
      </c>
      <c r="B400" s="27"/>
      <c r="C400" s="28"/>
      <c r="D400" s="29" t="s">
        <v>106</v>
      </c>
      <c r="E400" s="104"/>
      <c r="F400" s="104">
        <f t="shared" si="85"/>
        <v>567.69000000000005</v>
      </c>
      <c r="G400" s="114"/>
    </row>
    <row r="401" spans="1:7" x14ac:dyDescent="0.25">
      <c r="A401" s="23">
        <v>3812</v>
      </c>
      <c r="B401" s="24"/>
      <c r="C401" s="25"/>
      <c r="D401" s="22" t="s">
        <v>144</v>
      </c>
      <c r="E401" s="92"/>
      <c r="F401" s="92">
        <v>567.69000000000005</v>
      </c>
      <c r="G401" s="115"/>
    </row>
    <row r="402" spans="1:7" ht="38.25" x14ac:dyDescent="0.25">
      <c r="A402" s="35">
        <v>4</v>
      </c>
      <c r="B402" s="36"/>
      <c r="C402" s="37"/>
      <c r="D402" s="38" t="s">
        <v>29</v>
      </c>
      <c r="E402" s="88">
        <f t="shared" ref="E402:F402" si="86">SUM(E403)</f>
        <v>6708.79</v>
      </c>
      <c r="F402" s="88">
        <f t="shared" si="86"/>
        <v>6841.41</v>
      </c>
      <c r="G402" s="108">
        <f>(F402/E402)*100</f>
        <v>101.97680952899107</v>
      </c>
    </row>
    <row r="403" spans="1:7" ht="38.25" x14ac:dyDescent="0.25">
      <c r="A403" s="32">
        <v>42</v>
      </c>
      <c r="B403" s="33"/>
      <c r="C403" s="34"/>
      <c r="D403" s="31" t="s">
        <v>29</v>
      </c>
      <c r="E403" s="96">
        <v>6708.79</v>
      </c>
      <c r="F403" s="96">
        <f>SUM(F404,F406,F413)</f>
        <v>6841.41</v>
      </c>
      <c r="G403" s="113">
        <f>(F403/E403)*100</f>
        <v>101.97680952899107</v>
      </c>
    </row>
    <row r="404" spans="1:7" x14ac:dyDescent="0.25">
      <c r="A404" s="26">
        <v>421</v>
      </c>
      <c r="B404" s="27"/>
      <c r="C404" s="28"/>
      <c r="D404" s="29" t="s">
        <v>209</v>
      </c>
      <c r="E404" s="104"/>
      <c r="F404" s="104">
        <f t="shared" ref="F404" si="87">SUM(F405)</f>
        <v>3597.5</v>
      </c>
      <c r="G404" s="114"/>
    </row>
    <row r="405" spans="1:7" x14ac:dyDescent="0.25">
      <c r="A405" s="23">
        <v>4212</v>
      </c>
      <c r="B405" s="24"/>
      <c r="C405" s="25"/>
      <c r="D405" s="22" t="s">
        <v>210</v>
      </c>
      <c r="E405" s="92"/>
      <c r="F405" s="92">
        <v>3597.5</v>
      </c>
      <c r="G405" s="115"/>
    </row>
    <row r="406" spans="1:7" x14ac:dyDescent="0.25">
      <c r="A406" s="26">
        <v>422</v>
      </c>
      <c r="B406" s="27"/>
      <c r="C406" s="28"/>
      <c r="D406" s="29" t="s">
        <v>40</v>
      </c>
      <c r="E406" s="104"/>
      <c r="F406" s="104">
        <f>SUM(F407:F412)</f>
        <v>1830.63</v>
      </c>
      <c r="G406" s="114"/>
    </row>
    <row r="407" spans="1:7" x14ac:dyDescent="0.25">
      <c r="A407" s="23">
        <v>4221</v>
      </c>
      <c r="B407" s="24"/>
      <c r="C407" s="25"/>
      <c r="D407" s="22" t="s">
        <v>81</v>
      </c>
      <c r="E407" s="92"/>
      <c r="F407" s="92">
        <v>349.38</v>
      </c>
      <c r="G407" s="115"/>
    </row>
    <row r="408" spans="1:7" x14ac:dyDescent="0.25">
      <c r="A408" s="23">
        <v>4222</v>
      </c>
      <c r="B408" s="24"/>
      <c r="C408" s="25"/>
      <c r="D408" s="22" t="s">
        <v>82</v>
      </c>
      <c r="E408" s="92"/>
      <c r="F408" s="92"/>
      <c r="G408" s="115"/>
    </row>
    <row r="409" spans="1:7" x14ac:dyDescent="0.25">
      <c r="A409" s="23">
        <v>4223</v>
      </c>
      <c r="B409" s="24"/>
      <c r="C409" s="25"/>
      <c r="D409" s="22" t="s">
        <v>83</v>
      </c>
      <c r="E409" s="92"/>
      <c r="F409" s="92"/>
      <c r="G409" s="115"/>
    </row>
    <row r="410" spans="1:7" x14ac:dyDescent="0.25">
      <c r="A410" s="23">
        <v>4225</v>
      </c>
      <c r="B410" s="24"/>
      <c r="C410" s="25"/>
      <c r="D410" s="22" t="s">
        <v>84</v>
      </c>
      <c r="E410" s="92"/>
      <c r="F410" s="92"/>
      <c r="G410" s="115"/>
    </row>
    <row r="411" spans="1:7" x14ac:dyDescent="0.25">
      <c r="A411" s="23">
        <v>4226</v>
      </c>
      <c r="B411" s="24"/>
      <c r="C411" s="25"/>
      <c r="D411" s="22" t="s">
        <v>85</v>
      </c>
      <c r="E411" s="92"/>
      <c r="F411" s="92"/>
      <c r="G411" s="115"/>
    </row>
    <row r="412" spans="1:7" ht="25.5" x14ac:dyDescent="0.25">
      <c r="A412" s="23">
        <v>4227</v>
      </c>
      <c r="B412" s="24"/>
      <c r="C412" s="25"/>
      <c r="D412" s="22" t="s">
        <v>86</v>
      </c>
      <c r="E412" s="92"/>
      <c r="F412" s="92">
        <v>1481.25</v>
      </c>
      <c r="G412" s="115"/>
    </row>
    <row r="413" spans="1:7" ht="25.5" x14ac:dyDescent="0.25">
      <c r="A413" s="26">
        <v>424</v>
      </c>
      <c r="B413" s="27"/>
      <c r="C413" s="28"/>
      <c r="D413" s="29" t="s">
        <v>41</v>
      </c>
      <c r="E413" s="104"/>
      <c r="F413" s="104">
        <f t="shared" ref="F413" si="88">SUM(F414)</f>
        <v>1413.28</v>
      </c>
      <c r="G413" s="114"/>
    </row>
    <row r="414" spans="1:7" x14ac:dyDescent="0.25">
      <c r="A414" s="23">
        <v>4241</v>
      </c>
      <c r="B414" s="24"/>
      <c r="C414" s="25"/>
      <c r="D414" s="22" t="s">
        <v>87</v>
      </c>
      <c r="E414" s="92"/>
      <c r="F414" s="92">
        <v>1413.28</v>
      </c>
      <c r="G414" s="115"/>
    </row>
    <row r="415" spans="1:7" ht="15" customHeight="1" x14ac:dyDescent="0.25">
      <c r="A415" s="203" t="s">
        <v>117</v>
      </c>
      <c r="B415" s="204"/>
      <c r="C415" s="205"/>
      <c r="D415" s="21" t="s">
        <v>118</v>
      </c>
      <c r="E415" s="92"/>
      <c r="F415" s="92"/>
      <c r="G415" s="4"/>
    </row>
    <row r="416" spans="1:7" x14ac:dyDescent="0.25">
      <c r="A416" s="206">
        <v>3</v>
      </c>
      <c r="B416" s="207"/>
      <c r="C416" s="208"/>
      <c r="D416" s="38" t="s">
        <v>16</v>
      </c>
      <c r="E416" s="88">
        <f>SUM(E417+E445+E448)</f>
        <v>1121.49</v>
      </c>
      <c r="F416" s="88">
        <f>SUM(F417+F445+F448)</f>
        <v>1110.81</v>
      </c>
      <c r="G416" s="108">
        <f>(F416/E416)*100</f>
        <v>99.047695476553514</v>
      </c>
    </row>
    <row r="417" spans="1:7" x14ac:dyDescent="0.25">
      <c r="A417" s="209">
        <v>32</v>
      </c>
      <c r="B417" s="210"/>
      <c r="C417" s="211"/>
      <c r="D417" s="31" t="s">
        <v>22</v>
      </c>
      <c r="E417" s="96">
        <v>879.49</v>
      </c>
      <c r="F417" s="96">
        <f>SUM(F418+F423+F431+F441+F443)</f>
        <v>868.81</v>
      </c>
      <c r="G417" s="113">
        <f>(F417/E417)*100</f>
        <v>98.785659871061625</v>
      </c>
    </row>
    <row r="418" spans="1:7" x14ac:dyDescent="0.25">
      <c r="A418" s="26">
        <v>321</v>
      </c>
      <c r="B418" s="27"/>
      <c r="C418" s="28"/>
      <c r="D418" s="29" t="s">
        <v>32</v>
      </c>
      <c r="E418" s="104"/>
      <c r="F418" s="104">
        <f>SUM(F419:F422)</f>
        <v>14</v>
      </c>
      <c r="G418" s="114"/>
    </row>
    <row r="419" spans="1:7" x14ac:dyDescent="0.25">
      <c r="A419" s="23">
        <v>3211</v>
      </c>
      <c r="B419" s="24"/>
      <c r="C419" s="25"/>
      <c r="D419" s="22" t="s">
        <v>49</v>
      </c>
      <c r="E419" s="92"/>
      <c r="F419" s="92">
        <v>14</v>
      </c>
      <c r="G419" s="115"/>
    </row>
    <row r="420" spans="1:7" ht="25.5" x14ac:dyDescent="0.25">
      <c r="A420" s="23">
        <v>3212</v>
      </c>
      <c r="B420" s="24"/>
      <c r="C420" s="25"/>
      <c r="D420" s="22" t="s">
        <v>50</v>
      </c>
      <c r="E420" s="92"/>
      <c r="F420" s="92"/>
      <c r="G420" s="115"/>
    </row>
    <row r="421" spans="1:7" x14ac:dyDescent="0.25">
      <c r="A421" s="23">
        <v>3213</v>
      </c>
      <c r="B421" s="24"/>
      <c r="C421" s="25"/>
      <c r="D421" s="22" t="s">
        <v>51</v>
      </c>
      <c r="E421" s="92"/>
      <c r="F421" s="92"/>
      <c r="G421" s="115"/>
    </row>
    <row r="422" spans="1:7" ht="25.5" x14ac:dyDescent="0.25">
      <c r="A422" s="23">
        <v>3214</v>
      </c>
      <c r="B422" s="24"/>
      <c r="C422" s="25"/>
      <c r="D422" s="22" t="s">
        <v>52</v>
      </c>
      <c r="E422" s="92"/>
      <c r="F422" s="92"/>
      <c r="G422" s="115"/>
    </row>
    <row r="423" spans="1:7" x14ac:dyDescent="0.25">
      <c r="A423" s="26">
        <v>322</v>
      </c>
      <c r="B423" s="27"/>
      <c r="C423" s="28"/>
      <c r="D423" s="29" t="s">
        <v>33</v>
      </c>
      <c r="E423" s="104"/>
      <c r="F423" s="104">
        <f t="shared" ref="F423" si="89">SUM(F424:F430)</f>
        <v>687.31</v>
      </c>
      <c r="G423" s="114"/>
    </row>
    <row r="424" spans="1:7" ht="25.5" x14ac:dyDescent="0.25">
      <c r="A424" s="23">
        <v>3221</v>
      </c>
      <c r="B424" s="24"/>
      <c r="C424" s="25"/>
      <c r="D424" s="22" t="s">
        <v>53</v>
      </c>
      <c r="E424" s="92"/>
      <c r="F424" s="92">
        <v>517.63</v>
      </c>
      <c r="G424" s="115"/>
    </row>
    <row r="425" spans="1:7" x14ac:dyDescent="0.25">
      <c r="A425" s="23">
        <v>3222</v>
      </c>
      <c r="B425" s="24"/>
      <c r="C425" s="25"/>
      <c r="D425" s="22" t="s">
        <v>54</v>
      </c>
      <c r="E425" s="92"/>
      <c r="F425" s="92"/>
      <c r="G425" s="115"/>
    </row>
    <row r="426" spans="1:7" x14ac:dyDescent="0.25">
      <c r="A426" s="23">
        <v>3223</v>
      </c>
      <c r="B426" s="24"/>
      <c r="C426" s="25"/>
      <c r="D426" s="22" t="s">
        <v>55</v>
      </c>
      <c r="E426" s="92"/>
      <c r="F426" s="92"/>
      <c r="G426" s="115"/>
    </row>
    <row r="427" spans="1:7" ht="25.5" x14ac:dyDescent="0.25">
      <c r="A427" s="23">
        <v>3224</v>
      </c>
      <c r="B427" s="24"/>
      <c r="C427" s="25"/>
      <c r="D427" s="22" t="s">
        <v>56</v>
      </c>
      <c r="E427" s="92"/>
      <c r="F427" s="92"/>
      <c r="G427" s="115"/>
    </row>
    <row r="428" spans="1:7" x14ac:dyDescent="0.25">
      <c r="A428" s="23">
        <v>3225</v>
      </c>
      <c r="B428" s="24"/>
      <c r="C428" s="25"/>
      <c r="D428" s="22" t="s">
        <v>57</v>
      </c>
      <c r="E428" s="92"/>
      <c r="F428" s="92">
        <v>169.68</v>
      </c>
      <c r="G428" s="115"/>
    </row>
    <row r="429" spans="1:7" ht="25.5" x14ac:dyDescent="0.25">
      <c r="A429" s="23">
        <v>3226</v>
      </c>
      <c r="B429" s="24"/>
      <c r="C429" s="25"/>
      <c r="D429" s="22" t="s">
        <v>58</v>
      </c>
      <c r="E429" s="92"/>
      <c r="F429" s="92"/>
      <c r="G429" s="115"/>
    </row>
    <row r="430" spans="1:7" ht="25.5" x14ac:dyDescent="0.25">
      <c r="A430" s="23">
        <v>3227</v>
      </c>
      <c r="B430" s="24"/>
      <c r="C430" s="25"/>
      <c r="D430" s="22" t="s">
        <v>59</v>
      </c>
      <c r="E430" s="92"/>
      <c r="F430" s="92"/>
      <c r="G430" s="115"/>
    </row>
    <row r="431" spans="1:7" x14ac:dyDescent="0.25">
      <c r="A431" s="26">
        <v>323</v>
      </c>
      <c r="B431" s="27"/>
      <c r="C431" s="28"/>
      <c r="D431" s="29" t="s">
        <v>34</v>
      </c>
      <c r="E431" s="104"/>
      <c r="F431" s="104">
        <f t="shared" ref="F431" si="90">SUM(F432:F440)</f>
        <v>0</v>
      </c>
      <c r="G431" s="114"/>
    </row>
    <row r="432" spans="1:7" x14ac:dyDescent="0.25">
      <c r="A432" s="23">
        <v>3231</v>
      </c>
      <c r="B432" s="24"/>
      <c r="C432" s="25"/>
      <c r="D432" s="22" t="s">
        <v>60</v>
      </c>
      <c r="E432" s="92"/>
      <c r="F432" s="92"/>
      <c r="G432" s="115"/>
    </row>
    <row r="433" spans="1:7" ht="25.5" x14ac:dyDescent="0.25">
      <c r="A433" s="23">
        <v>3232</v>
      </c>
      <c r="B433" s="24"/>
      <c r="C433" s="25"/>
      <c r="D433" s="22" t="s">
        <v>61</v>
      </c>
      <c r="E433" s="92"/>
      <c r="F433" s="92"/>
      <c r="G433" s="115"/>
    </row>
    <row r="434" spans="1:7" x14ac:dyDescent="0.25">
      <c r="A434" s="23">
        <v>3233</v>
      </c>
      <c r="B434" s="24"/>
      <c r="C434" s="25"/>
      <c r="D434" s="22" t="s">
        <v>62</v>
      </c>
      <c r="E434" s="92"/>
      <c r="F434" s="92"/>
      <c r="G434" s="115"/>
    </row>
    <row r="435" spans="1:7" x14ac:dyDescent="0.25">
      <c r="A435" s="23">
        <v>3234</v>
      </c>
      <c r="B435" s="24"/>
      <c r="C435" s="25"/>
      <c r="D435" s="22" t="s">
        <v>63</v>
      </c>
      <c r="E435" s="92"/>
      <c r="F435" s="92"/>
      <c r="G435" s="115"/>
    </row>
    <row r="436" spans="1:7" x14ac:dyDescent="0.25">
      <c r="A436" s="23">
        <v>3235</v>
      </c>
      <c r="B436" s="24"/>
      <c r="C436" s="25"/>
      <c r="D436" s="22" t="s">
        <v>64</v>
      </c>
      <c r="E436" s="92"/>
      <c r="F436" s="92"/>
      <c r="G436" s="115"/>
    </row>
    <row r="437" spans="1:7" x14ac:dyDescent="0.25">
      <c r="A437" s="23">
        <v>3236</v>
      </c>
      <c r="B437" s="24"/>
      <c r="C437" s="25"/>
      <c r="D437" s="22" t="s">
        <v>65</v>
      </c>
      <c r="E437" s="92"/>
      <c r="F437" s="92"/>
      <c r="G437" s="115"/>
    </row>
    <row r="438" spans="1:7" x14ac:dyDescent="0.25">
      <c r="A438" s="23">
        <v>3237</v>
      </c>
      <c r="B438" s="24"/>
      <c r="C438" s="25"/>
      <c r="D438" s="22" t="s">
        <v>66</v>
      </c>
      <c r="E438" s="92"/>
      <c r="F438" s="92"/>
      <c r="G438" s="115"/>
    </row>
    <row r="439" spans="1:7" x14ac:dyDescent="0.25">
      <c r="A439" s="23">
        <v>3238</v>
      </c>
      <c r="B439" s="24"/>
      <c r="C439" s="25"/>
      <c r="D439" s="22" t="s">
        <v>67</v>
      </c>
      <c r="E439" s="92"/>
      <c r="F439" s="92"/>
      <c r="G439" s="115"/>
    </row>
    <row r="440" spans="1:7" x14ac:dyDescent="0.25">
      <c r="A440" s="23">
        <v>3239</v>
      </c>
      <c r="B440" s="24"/>
      <c r="C440" s="25"/>
      <c r="D440" s="22" t="s">
        <v>68</v>
      </c>
      <c r="E440" s="92"/>
      <c r="F440" s="92"/>
      <c r="G440" s="115"/>
    </row>
    <row r="441" spans="1:7" ht="25.5" x14ac:dyDescent="0.25">
      <c r="A441" s="26">
        <v>324</v>
      </c>
      <c r="B441" s="27"/>
      <c r="C441" s="28"/>
      <c r="D441" s="29" t="s">
        <v>69</v>
      </c>
      <c r="E441" s="104"/>
      <c r="F441" s="104">
        <f>SUM(F442)</f>
        <v>100</v>
      </c>
      <c r="G441" s="114"/>
    </row>
    <row r="442" spans="1:7" ht="25.5" x14ac:dyDescent="0.25">
      <c r="A442" s="23">
        <v>3241</v>
      </c>
      <c r="B442" s="24"/>
      <c r="C442" s="25"/>
      <c r="D442" s="22" t="s">
        <v>90</v>
      </c>
      <c r="E442" s="92"/>
      <c r="F442" s="92">
        <v>100</v>
      </c>
      <c r="G442" s="115"/>
    </row>
    <row r="443" spans="1:7" ht="25.5" x14ac:dyDescent="0.25">
      <c r="A443" s="26">
        <v>329</v>
      </c>
      <c r="B443" s="27"/>
      <c r="C443" s="28"/>
      <c r="D443" s="29" t="s">
        <v>70</v>
      </c>
      <c r="E443" s="104"/>
      <c r="F443" s="104">
        <f t="shared" ref="F443" si="91">SUM(F444)</f>
        <v>67.5</v>
      </c>
      <c r="G443" s="114"/>
    </row>
    <row r="444" spans="1:7" ht="25.5" x14ac:dyDescent="0.25">
      <c r="A444" s="23">
        <v>3299</v>
      </c>
      <c r="B444" s="24"/>
      <c r="C444" s="25"/>
      <c r="D444" s="22" t="s">
        <v>35</v>
      </c>
      <c r="E444" s="92"/>
      <c r="F444" s="92">
        <v>67.5</v>
      </c>
      <c r="G444" s="115"/>
    </row>
    <row r="445" spans="1:7" ht="38.25" x14ac:dyDescent="0.25">
      <c r="A445" s="32">
        <v>37</v>
      </c>
      <c r="B445" s="33"/>
      <c r="C445" s="34"/>
      <c r="D445" s="31" t="s">
        <v>38</v>
      </c>
      <c r="E445" s="96">
        <f t="shared" ref="E445:F448" si="92">SUM(E446)</f>
        <v>0</v>
      </c>
      <c r="F445" s="96">
        <f t="shared" si="92"/>
        <v>0</v>
      </c>
      <c r="G445" s="113">
        <v>0</v>
      </c>
    </row>
    <row r="446" spans="1:7" ht="25.5" x14ac:dyDescent="0.25">
      <c r="A446" s="26">
        <v>372</v>
      </c>
      <c r="B446" s="27"/>
      <c r="C446" s="28"/>
      <c r="D446" s="29" t="s">
        <v>39</v>
      </c>
      <c r="E446" s="104">
        <f t="shared" si="92"/>
        <v>0</v>
      </c>
      <c r="F446" s="104">
        <f t="shared" si="92"/>
        <v>0</v>
      </c>
      <c r="G446" s="114">
        <v>0</v>
      </c>
    </row>
    <row r="447" spans="1:7" ht="25.5" x14ac:dyDescent="0.25">
      <c r="A447" s="23">
        <v>3722</v>
      </c>
      <c r="B447" s="24"/>
      <c r="C447" s="25"/>
      <c r="D447" s="22" t="s">
        <v>80</v>
      </c>
      <c r="E447" s="92"/>
      <c r="F447" s="92"/>
      <c r="G447" s="115"/>
    </row>
    <row r="448" spans="1:7" x14ac:dyDescent="0.25">
      <c r="A448" s="32">
        <v>38</v>
      </c>
      <c r="B448" s="33"/>
      <c r="C448" s="34"/>
      <c r="D448" s="31" t="s">
        <v>143</v>
      </c>
      <c r="E448" s="96">
        <v>242</v>
      </c>
      <c r="F448" s="96">
        <f t="shared" si="92"/>
        <v>242</v>
      </c>
      <c r="G448" s="113">
        <f>(F448/E448)*100</f>
        <v>100</v>
      </c>
    </row>
    <row r="449" spans="1:7" x14ac:dyDescent="0.25">
      <c r="A449" s="26">
        <v>381</v>
      </c>
      <c r="B449" s="27"/>
      <c r="C449" s="28"/>
      <c r="D449" s="29" t="s">
        <v>106</v>
      </c>
      <c r="E449" s="104"/>
      <c r="F449" s="104">
        <f>SUM(F450+F451)</f>
        <v>242</v>
      </c>
      <c r="G449" s="114"/>
    </row>
    <row r="450" spans="1:7" x14ac:dyDescent="0.25">
      <c r="A450" s="23">
        <v>3811</v>
      </c>
      <c r="B450" s="24"/>
      <c r="C450" s="25"/>
      <c r="D450" s="22" t="s">
        <v>231</v>
      </c>
      <c r="E450" s="92"/>
      <c r="F450" s="92">
        <v>242</v>
      </c>
      <c r="G450" s="115"/>
    </row>
    <row r="451" spans="1:7" x14ac:dyDescent="0.25">
      <c r="A451" s="23">
        <v>3812</v>
      </c>
      <c r="B451" s="24"/>
      <c r="C451" s="25"/>
      <c r="D451" s="22" t="s">
        <v>144</v>
      </c>
      <c r="E451" s="92"/>
      <c r="F451" s="92">
        <v>0</v>
      </c>
      <c r="G451" s="115"/>
    </row>
    <row r="452" spans="1:7" ht="38.25" x14ac:dyDescent="0.25">
      <c r="A452" s="35">
        <v>4</v>
      </c>
      <c r="B452" s="36"/>
      <c r="C452" s="37"/>
      <c r="D452" s="38" t="s">
        <v>29</v>
      </c>
      <c r="E452" s="88">
        <f t="shared" ref="E452:F452" si="93">SUM(E453)</f>
        <v>786.51</v>
      </c>
      <c r="F452" s="88">
        <f t="shared" si="93"/>
        <v>797.99</v>
      </c>
      <c r="G452" s="108">
        <f>(F452/E452)*100</f>
        <v>101.45961271948227</v>
      </c>
    </row>
    <row r="453" spans="1:7" ht="38.25" x14ac:dyDescent="0.25">
      <c r="A453" s="32">
        <v>42</v>
      </c>
      <c r="B453" s="33"/>
      <c r="C453" s="34"/>
      <c r="D453" s="31" t="s">
        <v>29</v>
      </c>
      <c r="E453" s="96">
        <v>786.51</v>
      </c>
      <c r="F453" s="96">
        <f>SUM(F454,F461)</f>
        <v>797.99</v>
      </c>
      <c r="G453" s="113">
        <f>(F453/E453)*100</f>
        <v>101.45961271948227</v>
      </c>
    </row>
    <row r="454" spans="1:7" x14ac:dyDescent="0.25">
      <c r="A454" s="26">
        <v>422</v>
      </c>
      <c r="B454" s="27"/>
      <c r="C454" s="28"/>
      <c r="D454" s="29" t="s">
        <v>40</v>
      </c>
      <c r="E454" s="104"/>
      <c r="F454" s="104">
        <f>SUM(F455:F460)</f>
        <v>715</v>
      </c>
      <c r="G454" s="114"/>
    </row>
    <row r="455" spans="1:7" x14ac:dyDescent="0.25">
      <c r="A455" s="23">
        <v>4221</v>
      </c>
      <c r="B455" s="24"/>
      <c r="C455" s="25"/>
      <c r="D455" s="22" t="s">
        <v>81</v>
      </c>
      <c r="E455" s="92"/>
      <c r="F455" s="92"/>
      <c r="G455" s="115"/>
    </row>
    <row r="456" spans="1:7" x14ac:dyDescent="0.25">
      <c r="A456" s="23">
        <v>4222</v>
      </c>
      <c r="B456" s="24"/>
      <c r="C456" s="25"/>
      <c r="D456" s="22" t="s">
        <v>82</v>
      </c>
      <c r="E456" s="92"/>
      <c r="F456" s="92"/>
      <c r="G456" s="115"/>
    </row>
    <row r="457" spans="1:7" x14ac:dyDescent="0.25">
      <c r="A457" s="23">
        <v>4223</v>
      </c>
      <c r="B457" s="24"/>
      <c r="C457" s="25"/>
      <c r="D457" s="22" t="s">
        <v>83</v>
      </c>
      <c r="E457" s="92"/>
      <c r="F457" s="92"/>
      <c r="G457" s="115"/>
    </row>
    <row r="458" spans="1:7" x14ac:dyDescent="0.25">
      <c r="A458" s="23">
        <v>4225</v>
      </c>
      <c r="B458" s="24"/>
      <c r="C458" s="25"/>
      <c r="D458" s="22" t="s">
        <v>84</v>
      </c>
      <c r="E458" s="92"/>
      <c r="F458" s="92"/>
      <c r="G458" s="115"/>
    </row>
    <row r="459" spans="1:7" x14ac:dyDescent="0.25">
      <c r="A459" s="23">
        <v>4226</v>
      </c>
      <c r="B459" s="24"/>
      <c r="C459" s="25"/>
      <c r="D459" s="22" t="s">
        <v>85</v>
      </c>
      <c r="E459" s="92"/>
      <c r="F459" s="92">
        <v>715</v>
      </c>
      <c r="G459" s="115"/>
    </row>
    <row r="460" spans="1:7" ht="25.5" x14ac:dyDescent="0.25">
      <c r="A460" s="23">
        <v>4227</v>
      </c>
      <c r="B460" s="24"/>
      <c r="C460" s="25"/>
      <c r="D460" s="22" t="s">
        <v>86</v>
      </c>
      <c r="E460" s="92"/>
      <c r="F460" s="92"/>
      <c r="G460" s="115"/>
    </row>
    <row r="461" spans="1:7" ht="25.5" x14ac:dyDescent="0.25">
      <c r="A461" s="26">
        <v>424</v>
      </c>
      <c r="B461" s="27"/>
      <c r="C461" s="28"/>
      <c r="D461" s="29" t="s">
        <v>41</v>
      </c>
      <c r="E461" s="104"/>
      <c r="F461" s="104">
        <f t="shared" ref="F461" si="94">SUM(F462)</f>
        <v>82.99</v>
      </c>
      <c r="G461" s="114"/>
    </row>
    <row r="462" spans="1:7" x14ac:dyDescent="0.25">
      <c r="A462" s="23">
        <v>4241</v>
      </c>
      <c r="B462" s="24"/>
      <c r="C462" s="25"/>
      <c r="D462" s="22" t="s">
        <v>87</v>
      </c>
      <c r="E462" s="92"/>
      <c r="F462" s="92">
        <v>82.99</v>
      </c>
      <c r="G462" s="115"/>
    </row>
    <row r="463" spans="1:7" ht="25.5" customHeight="1" x14ac:dyDescent="0.25">
      <c r="A463" s="203" t="s">
        <v>120</v>
      </c>
      <c r="B463" s="204"/>
      <c r="C463" s="205"/>
      <c r="D463" s="21" t="s">
        <v>28</v>
      </c>
      <c r="E463" s="92"/>
      <c r="F463" s="92"/>
      <c r="G463" s="4"/>
    </row>
    <row r="464" spans="1:7" x14ac:dyDescent="0.25">
      <c r="A464" s="206">
        <v>3</v>
      </c>
      <c r="B464" s="207"/>
      <c r="C464" s="208"/>
      <c r="D464" s="38" t="s">
        <v>16</v>
      </c>
      <c r="E464" s="88">
        <f t="shared" ref="E464" si="95">SUM(E465+E476)</f>
        <v>11338.95</v>
      </c>
      <c r="F464" s="88">
        <f t="shared" ref="F464" si="96">SUM(F465+F476)</f>
        <v>11399.789999999999</v>
      </c>
      <c r="G464" s="108">
        <f>(F464/E464)*100</f>
        <v>100.53655761776884</v>
      </c>
    </row>
    <row r="465" spans="1:7" x14ac:dyDescent="0.25">
      <c r="A465" s="209">
        <v>31</v>
      </c>
      <c r="B465" s="210"/>
      <c r="C465" s="211"/>
      <c r="D465" s="31" t="s">
        <v>17</v>
      </c>
      <c r="E465" s="96">
        <v>40.01</v>
      </c>
      <c r="F465" s="96">
        <f t="shared" ref="F465" si="97">SUM(F466+F470+F472)</f>
        <v>40.01</v>
      </c>
      <c r="G465" s="113">
        <f>(F465/E465)*100</f>
        <v>100</v>
      </c>
    </row>
    <row r="466" spans="1:7" x14ac:dyDescent="0.25">
      <c r="A466" s="26">
        <v>311</v>
      </c>
      <c r="B466" s="27"/>
      <c r="C466" s="28"/>
      <c r="D466" s="29" t="s">
        <v>30</v>
      </c>
      <c r="E466" s="104"/>
      <c r="F466" s="104">
        <f t="shared" ref="F466" si="98">SUM(F467:F469)</f>
        <v>0</v>
      </c>
      <c r="G466" s="114"/>
    </row>
    <row r="467" spans="1:7" x14ac:dyDescent="0.25">
      <c r="A467" s="23">
        <v>3111</v>
      </c>
      <c r="B467" s="24"/>
      <c r="C467" s="25"/>
      <c r="D467" s="22" t="s">
        <v>42</v>
      </c>
      <c r="E467" s="92"/>
      <c r="F467" s="92"/>
      <c r="G467" s="115"/>
    </row>
    <row r="468" spans="1:7" x14ac:dyDescent="0.25">
      <c r="A468" s="23">
        <v>3113</v>
      </c>
      <c r="B468" s="24"/>
      <c r="C468" s="25"/>
      <c r="D468" s="22" t="s">
        <v>43</v>
      </c>
      <c r="E468" s="92"/>
      <c r="F468" s="92"/>
      <c r="G468" s="115"/>
    </row>
    <row r="469" spans="1:7" x14ac:dyDescent="0.25">
      <c r="A469" s="23">
        <v>3114</v>
      </c>
      <c r="B469" s="24"/>
      <c r="C469" s="25"/>
      <c r="D469" s="22" t="s">
        <v>44</v>
      </c>
      <c r="E469" s="92"/>
      <c r="F469" s="92"/>
      <c r="G469" s="115"/>
    </row>
    <row r="470" spans="1:7" x14ac:dyDescent="0.25">
      <c r="A470" s="26">
        <v>312</v>
      </c>
      <c r="B470" s="27"/>
      <c r="C470" s="28"/>
      <c r="D470" s="29" t="s">
        <v>45</v>
      </c>
      <c r="E470" s="104"/>
      <c r="F470" s="104">
        <f t="shared" ref="F470" si="99">SUM(F471)</f>
        <v>40.01</v>
      </c>
      <c r="G470" s="114"/>
    </row>
    <row r="471" spans="1:7" x14ac:dyDescent="0.25">
      <c r="A471" s="23">
        <v>3121</v>
      </c>
      <c r="B471" s="24"/>
      <c r="C471" s="25"/>
      <c r="D471" s="22" t="s">
        <v>46</v>
      </c>
      <c r="E471" s="92"/>
      <c r="F471" s="92">
        <v>40.01</v>
      </c>
      <c r="G471" s="115"/>
    </row>
    <row r="472" spans="1:7" x14ac:dyDescent="0.25">
      <c r="A472" s="26">
        <v>313</v>
      </c>
      <c r="B472" s="27"/>
      <c r="C472" s="28"/>
      <c r="D472" s="29" t="s">
        <v>31</v>
      </c>
      <c r="E472" s="104"/>
      <c r="F472" s="104">
        <f t="shared" ref="F472" si="100">SUM(F473:F475)</f>
        <v>0</v>
      </c>
      <c r="G472" s="114"/>
    </row>
    <row r="473" spans="1:7" x14ac:dyDescent="0.25">
      <c r="A473" s="23">
        <v>3131</v>
      </c>
      <c r="B473" s="24"/>
      <c r="C473" s="25"/>
      <c r="D473" s="22" t="s">
        <v>47</v>
      </c>
      <c r="E473" s="92"/>
      <c r="F473" s="92"/>
      <c r="G473" s="115"/>
    </row>
    <row r="474" spans="1:7" ht="25.5" x14ac:dyDescent="0.25">
      <c r="A474" s="23">
        <v>3132</v>
      </c>
      <c r="B474" s="24"/>
      <c r="C474" s="25"/>
      <c r="D474" s="22" t="s">
        <v>48</v>
      </c>
      <c r="E474" s="92"/>
      <c r="F474" s="92"/>
      <c r="G474" s="115"/>
    </row>
    <row r="475" spans="1:7" x14ac:dyDescent="0.25">
      <c r="A475" s="23">
        <v>3133</v>
      </c>
      <c r="B475" s="24"/>
      <c r="C475" s="25"/>
      <c r="D475" s="22" t="s">
        <v>122</v>
      </c>
      <c r="E475" s="92"/>
      <c r="F475" s="92"/>
      <c r="G475" s="115"/>
    </row>
    <row r="476" spans="1:7" x14ac:dyDescent="0.25">
      <c r="A476" s="209">
        <v>32</v>
      </c>
      <c r="B476" s="210"/>
      <c r="C476" s="211"/>
      <c r="D476" s="31" t="s">
        <v>22</v>
      </c>
      <c r="E476" s="96">
        <v>11298.94</v>
      </c>
      <c r="F476" s="96">
        <f t="shared" ref="F476" si="101">SUM(F477+F485+F495)</f>
        <v>11359.779999999999</v>
      </c>
      <c r="G476" s="113">
        <f>(F476/E476)*100</f>
        <v>100.538457589827</v>
      </c>
    </row>
    <row r="477" spans="1:7" x14ac:dyDescent="0.25">
      <c r="A477" s="26">
        <v>322</v>
      </c>
      <c r="B477" s="27"/>
      <c r="C477" s="28"/>
      <c r="D477" s="29" t="s">
        <v>33</v>
      </c>
      <c r="E477" s="104"/>
      <c r="F477" s="104">
        <f t="shared" ref="F477" si="102">SUM(F478:F484)</f>
        <v>8487.9699999999993</v>
      </c>
      <c r="G477" s="114"/>
    </row>
    <row r="478" spans="1:7" ht="25.5" x14ac:dyDescent="0.25">
      <c r="A478" s="23">
        <v>3221</v>
      </c>
      <c r="B478" s="24"/>
      <c r="C478" s="25"/>
      <c r="D478" s="22" t="s">
        <v>53</v>
      </c>
      <c r="E478" s="92"/>
      <c r="F478" s="92">
        <v>5319.85</v>
      </c>
      <c r="G478" s="115"/>
    </row>
    <row r="479" spans="1:7" x14ac:dyDescent="0.25">
      <c r="A479" s="23">
        <v>3222</v>
      </c>
      <c r="B479" s="24"/>
      <c r="C479" s="25"/>
      <c r="D479" s="22" t="s">
        <v>54</v>
      </c>
      <c r="E479" s="92"/>
      <c r="F479" s="92">
        <v>3156.22</v>
      </c>
      <c r="G479" s="115"/>
    </row>
    <row r="480" spans="1:7" x14ac:dyDescent="0.25">
      <c r="A480" s="23">
        <v>3223</v>
      </c>
      <c r="B480" s="24"/>
      <c r="C480" s="25"/>
      <c r="D480" s="22" t="s">
        <v>55</v>
      </c>
      <c r="E480" s="92"/>
      <c r="F480" s="92"/>
      <c r="G480" s="115"/>
    </row>
    <row r="481" spans="1:7" ht="25.5" x14ac:dyDescent="0.25">
      <c r="A481" s="23">
        <v>3224</v>
      </c>
      <c r="B481" s="24"/>
      <c r="C481" s="25"/>
      <c r="D481" s="22" t="s">
        <v>56</v>
      </c>
      <c r="E481" s="92"/>
      <c r="F481" s="92">
        <v>11.9</v>
      </c>
      <c r="G481" s="115"/>
    </row>
    <row r="482" spans="1:7" x14ac:dyDescent="0.25">
      <c r="A482" s="23">
        <v>3225</v>
      </c>
      <c r="B482" s="24"/>
      <c r="C482" s="25"/>
      <c r="D482" s="22" t="s">
        <v>57</v>
      </c>
      <c r="E482" s="92"/>
      <c r="F482" s="92"/>
      <c r="G482" s="115"/>
    </row>
    <row r="483" spans="1:7" ht="25.5" x14ac:dyDescent="0.25">
      <c r="A483" s="23">
        <v>3226</v>
      </c>
      <c r="B483" s="24"/>
      <c r="C483" s="25"/>
      <c r="D483" s="22" t="s">
        <v>58</v>
      </c>
      <c r="E483" s="92"/>
      <c r="F483" s="92"/>
      <c r="G483" s="115"/>
    </row>
    <row r="484" spans="1:7" ht="25.5" x14ac:dyDescent="0.25">
      <c r="A484" s="23">
        <v>3227</v>
      </c>
      <c r="B484" s="24"/>
      <c r="C484" s="25"/>
      <c r="D484" s="22" t="s">
        <v>59</v>
      </c>
      <c r="E484" s="92"/>
      <c r="F484" s="92"/>
      <c r="G484" s="115"/>
    </row>
    <row r="485" spans="1:7" x14ac:dyDescent="0.25">
      <c r="A485" s="26">
        <v>323</v>
      </c>
      <c r="B485" s="27"/>
      <c r="C485" s="28"/>
      <c r="D485" s="29" t="s">
        <v>34</v>
      </c>
      <c r="E485" s="104"/>
      <c r="F485" s="104">
        <f t="shared" ref="F485" si="103">SUM(F486:F494)</f>
        <v>1010</v>
      </c>
      <c r="G485" s="114"/>
    </row>
    <row r="486" spans="1:7" x14ac:dyDescent="0.25">
      <c r="A486" s="23">
        <v>3231</v>
      </c>
      <c r="B486" s="24"/>
      <c r="C486" s="25"/>
      <c r="D486" s="22" t="s">
        <v>60</v>
      </c>
      <c r="E486" s="92"/>
      <c r="F486" s="92">
        <v>726.5</v>
      </c>
      <c r="G486" s="115"/>
    </row>
    <row r="487" spans="1:7" ht="25.5" x14ac:dyDescent="0.25">
      <c r="A487" s="23">
        <v>3232</v>
      </c>
      <c r="B487" s="24"/>
      <c r="C487" s="25"/>
      <c r="D487" s="22" t="s">
        <v>61</v>
      </c>
      <c r="E487" s="92"/>
      <c r="F487" s="92"/>
      <c r="G487" s="115"/>
    </row>
    <row r="488" spans="1:7" x14ac:dyDescent="0.25">
      <c r="A488" s="23">
        <v>3233</v>
      </c>
      <c r="B488" s="24"/>
      <c r="C488" s="25"/>
      <c r="D488" s="22" t="s">
        <v>62</v>
      </c>
      <c r="E488" s="92"/>
      <c r="F488" s="92"/>
      <c r="G488" s="115"/>
    </row>
    <row r="489" spans="1:7" x14ac:dyDescent="0.25">
      <c r="A489" s="23">
        <v>3234</v>
      </c>
      <c r="B489" s="24"/>
      <c r="C489" s="25"/>
      <c r="D489" s="22" t="s">
        <v>63</v>
      </c>
      <c r="E489" s="92"/>
      <c r="F489" s="92"/>
      <c r="G489" s="115"/>
    </row>
    <row r="490" spans="1:7" x14ac:dyDescent="0.25">
      <c r="A490" s="23">
        <v>3235</v>
      </c>
      <c r="B490" s="24"/>
      <c r="C490" s="25"/>
      <c r="D490" s="22" t="s">
        <v>64</v>
      </c>
      <c r="E490" s="92"/>
      <c r="F490" s="92"/>
      <c r="G490" s="115"/>
    </row>
    <row r="491" spans="1:7" x14ac:dyDescent="0.25">
      <c r="A491" s="23">
        <v>3236</v>
      </c>
      <c r="B491" s="24"/>
      <c r="C491" s="25"/>
      <c r="D491" s="22" t="s">
        <v>65</v>
      </c>
      <c r="E491" s="92"/>
      <c r="F491" s="92"/>
      <c r="G491" s="115"/>
    </row>
    <row r="492" spans="1:7" x14ac:dyDescent="0.25">
      <c r="A492" s="23">
        <v>3237</v>
      </c>
      <c r="B492" s="24"/>
      <c r="C492" s="25"/>
      <c r="D492" s="22" t="s">
        <v>66</v>
      </c>
      <c r="E492" s="92"/>
      <c r="F492" s="92"/>
      <c r="G492" s="115"/>
    </row>
    <row r="493" spans="1:7" x14ac:dyDescent="0.25">
      <c r="A493" s="23">
        <v>3238</v>
      </c>
      <c r="B493" s="24"/>
      <c r="C493" s="25"/>
      <c r="D493" s="22" t="s">
        <v>67</v>
      </c>
      <c r="E493" s="92"/>
      <c r="F493" s="92"/>
      <c r="G493" s="115"/>
    </row>
    <row r="494" spans="1:7" x14ac:dyDescent="0.25">
      <c r="A494" s="23">
        <v>3239</v>
      </c>
      <c r="B494" s="24"/>
      <c r="C494" s="25"/>
      <c r="D494" s="22" t="s">
        <v>68</v>
      </c>
      <c r="E494" s="92"/>
      <c r="F494" s="92">
        <v>283.5</v>
      </c>
      <c r="G494" s="115"/>
    </row>
    <row r="495" spans="1:7" ht="25.5" x14ac:dyDescent="0.25">
      <c r="A495" s="26">
        <v>329</v>
      </c>
      <c r="B495" s="27"/>
      <c r="C495" s="28"/>
      <c r="D495" s="29" t="s">
        <v>70</v>
      </c>
      <c r="E495" s="104"/>
      <c r="F495" s="104">
        <f t="shared" ref="F495" si="104">SUM(F496:F502)</f>
        <v>1861.81</v>
      </c>
      <c r="G495" s="114"/>
    </row>
    <row r="496" spans="1:7" ht="38.25" x14ac:dyDescent="0.25">
      <c r="A496" s="23">
        <v>3291</v>
      </c>
      <c r="B496" s="24"/>
      <c r="C496" s="25"/>
      <c r="D496" s="22" t="s">
        <v>71</v>
      </c>
      <c r="E496" s="92"/>
      <c r="F496" s="92"/>
      <c r="G496" s="115"/>
    </row>
    <row r="497" spans="1:7" x14ac:dyDescent="0.25">
      <c r="A497" s="23">
        <v>3292</v>
      </c>
      <c r="B497" s="24"/>
      <c r="C497" s="25"/>
      <c r="D497" s="22" t="s">
        <v>72</v>
      </c>
      <c r="E497" s="92"/>
      <c r="F497" s="92"/>
      <c r="G497" s="115"/>
    </row>
    <row r="498" spans="1:7" x14ac:dyDescent="0.25">
      <c r="A498" s="23">
        <v>3293</v>
      </c>
      <c r="B498" s="24"/>
      <c r="C498" s="25"/>
      <c r="D498" s="22" t="s">
        <v>73</v>
      </c>
      <c r="E498" s="92"/>
      <c r="F498" s="92"/>
      <c r="G498" s="115"/>
    </row>
    <row r="499" spans="1:7" x14ac:dyDescent="0.25">
      <c r="A499" s="23">
        <v>3294</v>
      </c>
      <c r="B499" s="24"/>
      <c r="C499" s="25"/>
      <c r="D499" s="22" t="s">
        <v>74</v>
      </c>
      <c r="E499" s="92"/>
      <c r="F499" s="92"/>
      <c r="G499" s="115"/>
    </row>
    <row r="500" spans="1:7" x14ac:dyDescent="0.25">
      <c r="A500" s="23">
        <v>3295</v>
      </c>
      <c r="B500" s="24"/>
      <c r="C500" s="25"/>
      <c r="D500" s="22" t="s">
        <v>75</v>
      </c>
      <c r="E500" s="92"/>
      <c r="F500" s="92"/>
      <c r="G500" s="115"/>
    </row>
    <row r="501" spans="1:7" x14ac:dyDescent="0.25">
      <c r="A501" s="23">
        <v>3296</v>
      </c>
      <c r="B501" s="24"/>
      <c r="C501" s="25"/>
      <c r="D501" s="22" t="s">
        <v>76</v>
      </c>
      <c r="E501" s="92"/>
      <c r="F501" s="92"/>
      <c r="G501" s="115"/>
    </row>
    <row r="502" spans="1:7" ht="25.5" x14ac:dyDescent="0.25">
      <c r="A502" s="23">
        <v>3299</v>
      </c>
      <c r="B502" s="24"/>
      <c r="C502" s="25"/>
      <c r="D502" s="22" t="s">
        <v>35</v>
      </c>
      <c r="E502" s="92"/>
      <c r="F502" s="92">
        <v>1861.81</v>
      </c>
      <c r="G502" s="115"/>
    </row>
    <row r="503" spans="1:7" x14ac:dyDescent="0.25">
      <c r="A503" s="23"/>
      <c r="B503" s="24"/>
      <c r="C503" s="25"/>
      <c r="D503" s="22"/>
      <c r="E503" s="92"/>
      <c r="F503" s="92"/>
      <c r="G503" s="4"/>
    </row>
    <row r="504" spans="1:7" x14ac:dyDescent="0.25">
      <c r="A504" s="23"/>
      <c r="B504" s="24"/>
      <c r="C504" s="25"/>
      <c r="D504" s="39" t="s">
        <v>88</v>
      </c>
      <c r="E504" s="105">
        <f>SUM(E280+E331+E345+E402+E416+E452+E464)</f>
        <v>1114471.06</v>
      </c>
      <c r="F504" s="105">
        <f>SUM(F280+F331+F345+F402+F416+F452+F464)</f>
        <v>1114861.68</v>
      </c>
      <c r="G504" s="116">
        <f>(F504/E504)*100</f>
        <v>100.03504981098385</v>
      </c>
    </row>
    <row r="505" spans="1:7" x14ac:dyDescent="0.25">
      <c r="A505" s="220"/>
      <c r="B505" s="221"/>
      <c r="C505" s="222"/>
      <c r="D505" s="40"/>
      <c r="E505" s="103"/>
      <c r="F505" s="103"/>
      <c r="G505" s="40"/>
    </row>
    <row r="506" spans="1:7" x14ac:dyDescent="0.25">
      <c r="A506" s="223"/>
      <c r="B506" s="224"/>
      <c r="C506" s="225"/>
      <c r="D506" s="84" t="s">
        <v>139</v>
      </c>
      <c r="E506" s="106">
        <f>SUM(E49+E63+E105+E123+E212+E274+E504)</f>
        <v>1436631.44</v>
      </c>
      <c r="F506" s="106">
        <f>SUM(F49+F63+F105+F123+F212+F274+F504)</f>
        <v>1429210.0999999999</v>
      </c>
      <c r="G506" s="117">
        <f>(F506/E506)*100</f>
        <v>99.483420744293326</v>
      </c>
    </row>
    <row r="508" spans="1:7" x14ac:dyDescent="0.25">
      <c r="A508" s="195" t="s">
        <v>220</v>
      </c>
      <c r="B508" s="195"/>
      <c r="C508" s="195"/>
      <c r="E508" t="s">
        <v>213</v>
      </c>
      <c r="G508" t="s">
        <v>221</v>
      </c>
    </row>
    <row r="509" spans="1:7" x14ac:dyDescent="0.25">
      <c r="E509" t="s">
        <v>159</v>
      </c>
      <c r="G509" t="s">
        <v>126</v>
      </c>
    </row>
  </sheetData>
  <mergeCells count="66">
    <mergeCell ref="A508:C508"/>
    <mergeCell ref="A108:C108"/>
    <mergeCell ref="A109:C109"/>
    <mergeCell ref="A110:C110"/>
    <mergeCell ref="A111:C111"/>
    <mergeCell ref="A112:C112"/>
    <mergeCell ref="A129:C129"/>
    <mergeCell ref="A130:C130"/>
    <mergeCell ref="A140:C140"/>
    <mergeCell ref="A125:C125"/>
    <mergeCell ref="A126:C126"/>
    <mergeCell ref="A127:C127"/>
    <mergeCell ref="A505:C506"/>
    <mergeCell ref="A465:C465"/>
    <mergeCell ref="A476:C476"/>
    <mergeCell ref="A415:C415"/>
    <mergeCell ref="A1:G1"/>
    <mergeCell ref="A3:G3"/>
    <mergeCell ref="A5:C5"/>
    <mergeCell ref="A8:C8"/>
    <mergeCell ref="A9:C9"/>
    <mergeCell ref="A6:C6"/>
    <mergeCell ref="A7:C7"/>
    <mergeCell ref="A65:C65"/>
    <mergeCell ref="A10:C10"/>
    <mergeCell ref="A66:C66"/>
    <mergeCell ref="A67:C67"/>
    <mergeCell ref="A68:C68"/>
    <mergeCell ref="A51:C51"/>
    <mergeCell ref="A52:C52"/>
    <mergeCell ref="A53:C53"/>
    <mergeCell ref="A54:C54"/>
    <mergeCell ref="A69:C69"/>
    <mergeCell ref="A128:C128"/>
    <mergeCell ref="A216:C216"/>
    <mergeCell ref="A197:C197"/>
    <mergeCell ref="A185:C185"/>
    <mergeCell ref="A186:C186"/>
    <mergeCell ref="A187:C187"/>
    <mergeCell ref="A70:C70"/>
    <mergeCell ref="A80:C80"/>
    <mergeCell ref="A86:C86"/>
    <mergeCell ref="A87:C87"/>
    <mergeCell ref="A88:C88"/>
    <mergeCell ref="A98:C98"/>
    <mergeCell ref="A107:C107"/>
    <mergeCell ref="A214:C214"/>
    <mergeCell ref="A215:C215"/>
    <mergeCell ref="A416:C416"/>
    <mergeCell ref="A417:C417"/>
    <mergeCell ref="A463:C463"/>
    <mergeCell ref="A464:C464"/>
    <mergeCell ref="A344:C344"/>
    <mergeCell ref="A345:C345"/>
    <mergeCell ref="A346:C346"/>
    <mergeCell ref="A357:C357"/>
    <mergeCell ref="A217:C217"/>
    <mergeCell ref="A218:C218"/>
    <mergeCell ref="A291:C291"/>
    <mergeCell ref="A276:C276"/>
    <mergeCell ref="A277:C277"/>
    <mergeCell ref="A278:C278"/>
    <mergeCell ref="A279:C279"/>
    <mergeCell ref="A280:C280"/>
    <mergeCell ref="A281:C281"/>
    <mergeCell ref="A219:C219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E24" sqref="E2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33" customHeight="1" x14ac:dyDescent="0.25">
      <c r="A1" s="178" t="s">
        <v>223</v>
      </c>
      <c r="B1" s="178"/>
      <c r="C1" s="178"/>
      <c r="D1" s="178"/>
      <c r="E1" s="178"/>
      <c r="F1" s="178"/>
    </row>
    <row r="2" spans="1:6" ht="18" customHeight="1" x14ac:dyDescent="0.25">
      <c r="A2" s="1"/>
      <c r="B2" s="1"/>
      <c r="C2" s="1"/>
      <c r="D2" s="1"/>
      <c r="E2" s="1"/>
      <c r="F2" s="1"/>
    </row>
    <row r="3" spans="1:6" ht="15.75" x14ac:dyDescent="0.25">
      <c r="A3" s="178" t="s">
        <v>19</v>
      </c>
      <c r="B3" s="178"/>
      <c r="C3" s="178"/>
      <c r="D3" s="178"/>
      <c r="E3" s="191"/>
      <c r="F3" s="191"/>
    </row>
    <row r="4" spans="1:6" ht="18" x14ac:dyDescent="0.25">
      <c r="A4" s="1"/>
      <c r="B4" s="1"/>
      <c r="C4" s="1"/>
      <c r="D4" s="1"/>
      <c r="E4" s="2"/>
      <c r="F4" s="2"/>
    </row>
    <row r="5" spans="1:6" ht="15.75" x14ac:dyDescent="0.25">
      <c r="A5" s="178" t="s">
        <v>8</v>
      </c>
      <c r="B5" s="179"/>
      <c r="C5" s="179"/>
      <c r="D5" s="179"/>
      <c r="E5" s="179"/>
      <c r="F5" s="179"/>
    </row>
    <row r="6" spans="1:6" ht="18" x14ac:dyDescent="0.25">
      <c r="A6" s="1"/>
      <c r="B6" s="1"/>
      <c r="C6" s="1"/>
      <c r="D6" s="1"/>
      <c r="E6" s="2"/>
      <c r="F6" s="2"/>
    </row>
    <row r="7" spans="1:6" ht="15.75" x14ac:dyDescent="0.25">
      <c r="A7" s="178" t="s">
        <v>145</v>
      </c>
      <c r="B7" s="200"/>
      <c r="C7" s="200"/>
      <c r="D7" s="200"/>
      <c r="E7" s="200"/>
      <c r="F7" s="200"/>
    </row>
    <row r="8" spans="1:6" ht="18" x14ac:dyDescent="0.25">
      <c r="A8" s="1"/>
      <c r="B8" s="1"/>
      <c r="C8" s="1"/>
      <c r="D8" s="1"/>
      <c r="E8" s="2"/>
      <c r="F8" s="2"/>
    </row>
    <row r="9" spans="1:6" ht="25.5" x14ac:dyDescent="0.25">
      <c r="A9" s="12" t="s">
        <v>146</v>
      </c>
      <c r="B9" s="11" t="s">
        <v>214</v>
      </c>
      <c r="C9" s="12" t="s">
        <v>196</v>
      </c>
      <c r="D9" s="11" t="s">
        <v>215</v>
      </c>
      <c r="E9" s="107" t="s">
        <v>222</v>
      </c>
      <c r="F9" s="107" t="s">
        <v>217</v>
      </c>
    </row>
    <row r="10" spans="1:6" x14ac:dyDescent="0.25">
      <c r="A10" s="118" t="s">
        <v>147</v>
      </c>
      <c r="B10" s="125">
        <f>B11</f>
        <v>1147504.3900000001</v>
      </c>
      <c r="C10" s="125">
        <f t="shared" ref="C10:F10" si="0">C11</f>
        <v>1436631.44</v>
      </c>
      <c r="D10" s="125">
        <f>D11</f>
        <v>1429210.1</v>
      </c>
      <c r="E10" s="127">
        <f t="shared" si="0"/>
        <v>99.48342074429334</v>
      </c>
      <c r="F10" s="127">
        <f t="shared" si="0"/>
        <v>124.54942329240239</v>
      </c>
    </row>
    <row r="11" spans="1:6" x14ac:dyDescent="0.25">
      <c r="A11" s="6" t="s">
        <v>148</v>
      </c>
      <c r="B11" s="92">
        <f t="shared" ref="B11:C11" si="1">SUM(B12,B13,B14)</f>
        <v>1147504.3900000001</v>
      </c>
      <c r="C11" s="92">
        <f t="shared" si="1"/>
        <v>1436631.44</v>
      </c>
      <c r="D11" s="92">
        <f>SUM(D12,D13,D14)</f>
        <v>1429210.1</v>
      </c>
      <c r="E11" s="126">
        <f t="shared" ref="E11:E13" si="2">(D11/C11)*100</f>
        <v>99.48342074429334</v>
      </c>
      <c r="F11" s="126">
        <f t="shared" ref="F11:F13" si="3">(D11/B11)*100</f>
        <v>124.54942329240239</v>
      </c>
    </row>
    <row r="12" spans="1:6" x14ac:dyDescent="0.25">
      <c r="A12" s="119" t="s">
        <v>149</v>
      </c>
      <c r="B12" s="92">
        <v>1124092.21</v>
      </c>
      <c r="C12" s="100">
        <v>1380376.78</v>
      </c>
      <c r="D12" s="92">
        <v>1373149.52</v>
      </c>
      <c r="E12" s="126">
        <f t="shared" si="2"/>
        <v>99.47642845745348</v>
      </c>
      <c r="F12" s="126">
        <f t="shared" si="3"/>
        <v>122.15630602048209</v>
      </c>
    </row>
    <row r="13" spans="1:6" x14ac:dyDescent="0.25">
      <c r="A13" s="120" t="s">
        <v>150</v>
      </c>
      <c r="B13" s="92">
        <v>22456.560000000001</v>
      </c>
      <c r="C13" s="100">
        <v>56254.66</v>
      </c>
      <c r="D13" s="92">
        <v>56060.58</v>
      </c>
      <c r="E13" s="126">
        <f t="shared" si="2"/>
        <v>99.65499747043178</v>
      </c>
      <c r="F13" s="126">
        <f t="shared" si="3"/>
        <v>249.64010516303478</v>
      </c>
    </row>
    <row r="14" spans="1:6" ht="25.5" x14ac:dyDescent="0.25">
      <c r="A14" s="120" t="s">
        <v>151</v>
      </c>
      <c r="B14" s="92">
        <v>955.62</v>
      </c>
      <c r="C14" s="100"/>
      <c r="D14" s="92"/>
      <c r="E14" s="126"/>
      <c r="F14" s="126">
        <f>(D14/B14)*100</f>
        <v>0</v>
      </c>
    </row>
    <row r="16" spans="1:6" x14ac:dyDescent="0.25">
      <c r="A16" s="195" t="s">
        <v>220</v>
      </c>
      <c r="B16" s="195"/>
      <c r="C16" s="195"/>
      <c r="D16" t="s">
        <v>213</v>
      </c>
      <c r="F16" t="s">
        <v>221</v>
      </c>
    </row>
    <row r="17" spans="4:6" x14ac:dyDescent="0.25">
      <c r="D17" t="s">
        <v>159</v>
      </c>
      <c r="F17" t="s">
        <v>126</v>
      </c>
    </row>
  </sheetData>
  <mergeCells count="5">
    <mergeCell ref="A1:F1"/>
    <mergeCell ref="A3:F3"/>
    <mergeCell ref="A5:F5"/>
    <mergeCell ref="A7:F7"/>
    <mergeCell ref="A16:C16"/>
  </mergeCells>
  <pageMargins left="0.7" right="0.7" top="0.75" bottom="0.75" header="0.3" footer="0.3"/>
  <pageSetup paperSize="9"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I16" sqref="I16:I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x14ac:dyDescent="0.25">
      <c r="A1" s="178" t="s">
        <v>219</v>
      </c>
      <c r="B1" s="226"/>
      <c r="C1" s="226"/>
      <c r="D1" s="226"/>
      <c r="E1" s="226"/>
      <c r="F1" s="226"/>
      <c r="G1" s="226"/>
      <c r="H1" s="226"/>
      <c r="I1" s="226"/>
    </row>
    <row r="2" spans="1:9" ht="18" customHeight="1" x14ac:dyDescent="0.25">
      <c r="A2" s="227"/>
      <c r="B2" s="227"/>
      <c r="C2" s="227"/>
      <c r="D2" s="227"/>
      <c r="E2" s="227"/>
      <c r="F2" s="227"/>
      <c r="G2" s="227"/>
      <c r="H2" s="227"/>
      <c r="I2" s="227"/>
    </row>
    <row r="3" spans="1:9" ht="15.75" x14ac:dyDescent="0.25">
      <c r="A3" s="178" t="s">
        <v>19</v>
      </c>
      <c r="B3" s="178"/>
      <c r="C3" s="178"/>
      <c r="D3" s="178"/>
      <c r="E3" s="178"/>
      <c r="F3" s="178"/>
      <c r="G3" s="178"/>
      <c r="H3" s="191"/>
      <c r="I3" s="191"/>
    </row>
    <row r="4" spans="1:9" ht="18" x14ac:dyDescent="0.25">
      <c r="A4" s="1"/>
      <c r="B4" s="1"/>
      <c r="C4" s="1"/>
      <c r="D4" s="1"/>
      <c r="E4" s="1"/>
      <c r="F4" s="1"/>
      <c r="G4" s="1"/>
      <c r="H4" s="2"/>
      <c r="I4" s="2"/>
    </row>
    <row r="5" spans="1:9" ht="15.75" x14ac:dyDescent="0.25">
      <c r="A5" s="178" t="s">
        <v>152</v>
      </c>
      <c r="B5" s="179"/>
      <c r="C5" s="179"/>
      <c r="D5" s="179"/>
      <c r="E5" s="179"/>
      <c r="F5" s="179"/>
      <c r="G5" s="179"/>
      <c r="H5" s="179"/>
      <c r="I5" s="179"/>
    </row>
    <row r="6" spans="1:9" ht="18" x14ac:dyDescent="0.25">
      <c r="A6" s="1"/>
      <c r="B6" s="1"/>
      <c r="C6" s="1"/>
      <c r="D6" s="1"/>
      <c r="E6" s="1"/>
      <c r="F6" s="1"/>
      <c r="G6" s="1"/>
      <c r="H6" s="2"/>
      <c r="I6" s="2"/>
    </row>
    <row r="7" spans="1:9" ht="25.5" x14ac:dyDescent="0.25">
      <c r="A7" s="12" t="s">
        <v>9</v>
      </c>
      <c r="B7" s="11" t="s">
        <v>10</v>
      </c>
      <c r="C7" s="11" t="s">
        <v>11</v>
      </c>
      <c r="D7" s="11" t="s">
        <v>153</v>
      </c>
      <c r="E7" s="11" t="s">
        <v>214</v>
      </c>
      <c r="F7" s="12" t="s">
        <v>196</v>
      </c>
      <c r="G7" s="11" t="s">
        <v>215</v>
      </c>
      <c r="H7" s="107" t="s">
        <v>222</v>
      </c>
      <c r="I7" s="107" t="s">
        <v>217</v>
      </c>
    </row>
    <row r="8" spans="1:9" ht="25.5" x14ac:dyDescent="0.25">
      <c r="A8" s="6">
        <v>8</v>
      </c>
      <c r="B8" s="6"/>
      <c r="C8" s="6"/>
      <c r="D8" s="6" t="s">
        <v>154</v>
      </c>
      <c r="E8" s="4"/>
      <c r="F8" s="5"/>
      <c r="G8" s="5"/>
      <c r="H8" s="5"/>
      <c r="I8" s="5"/>
    </row>
    <row r="9" spans="1:9" x14ac:dyDescent="0.25">
      <c r="A9" s="6"/>
      <c r="B9" s="10">
        <v>84</v>
      </c>
      <c r="C9" s="10"/>
      <c r="D9" s="10" t="s">
        <v>155</v>
      </c>
      <c r="E9" s="4"/>
      <c r="F9" s="5"/>
      <c r="G9" s="5"/>
      <c r="H9" s="5"/>
      <c r="I9" s="5"/>
    </row>
    <row r="10" spans="1:9" ht="25.5" x14ac:dyDescent="0.25">
      <c r="A10" s="7"/>
      <c r="B10" s="7"/>
      <c r="C10" s="8">
        <v>81</v>
      </c>
      <c r="D10" s="119" t="s">
        <v>156</v>
      </c>
      <c r="E10" s="4"/>
      <c r="F10" s="5"/>
      <c r="G10" s="5"/>
      <c r="H10" s="5"/>
      <c r="I10" s="5"/>
    </row>
    <row r="11" spans="1:9" ht="25.5" x14ac:dyDescent="0.25">
      <c r="A11" s="9">
        <v>5</v>
      </c>
      <c r="B11" s="9"/>
      <c r="C11" s="9"/>
      <c r="D11" s="122" t="s">
        <v>157</v>
      </c>
      <c r="E11" s="4"/>
      <c r="F11" s="5"/>
      <c r="G11" s="5"/>
      <c r="H11" s="5"/>
      <c r="I11" s="5"/>
    </row>
    <row r="12" spans="1:9" ht="25.5" x14ac:dyDescent="0.25">
      <c r="A12" s="10"/>
      <c r="B12" s="10">
        <v>54</v>
      </c>
      <c r="C12" s="10"/>
      <c r="D12" s="123" t="s">
        <v>158</v>
      </c>
      <c r="E12" s="4"/>
      <c r="F12" s="5"/>
      <c r="G12" s="5"/>
      <c r="H12" s="5"/>
      <c r="I12" s="121"/>
    </row>
    <row r="13" spans="1:9" x14ac:dyDescent="0.25">
      <c r="A13" s="10"/>
      <c r="B13" s="10"/>
      <c r="C13" s="8">
        <v>11</v>
      </c>
      <c r="D13" s="8" t="s">
        <v>13</v>
      </c>
      <c r="E13" s="4"/>
      <c r="F13" s="5"/>
      <c r="G13" s="5"/>
      <c r="H13" s="5"/>
      <c r="I13" s="121"/>
    </row>
    <row r="14" spans="1:9" x14ac:dyDescent="0.25">
      <c r="A14" s="10"/>
      <c r="B14" s="10"/>
      <c r="C14" s="8">
        <v>31</v>
      </c>
      <c r="D14" s="8" t="s">
        <v>23</v>
      </c>
      <c r="E14" s="4"/>
      <c r="F14" s="5"/>
      <c r="G14" s="5"/>
      <c r="H14" s="5"/>
      <c r="I14" s="121"/>
    </row>
    <row r="16" spans="1:9" x14ac:dyDescent="0.25">
      <c r="A16" s="195" t="s">
        <v>220</v>
      </c>
      <c r="B16" s="195"/>
      <c r="C16" s="195"/>
      <c r="F16" t="s">
        <v>213</v>
      </c>
      <c r="I16" t="s">
        <v>221</v>
      </c>
    </row>
    <row r="17" spans="6:9" x14ac:dyDescent="0.25">
      <c r="F17" t="s">
        <v>159</v>
      </c>
      <c r="I17" t="s">
        <v>126</v>
      </c>
    </row>
  </sheetData>
  <mergeCells count="4">
    <mergeCell ref="A3:I3"/>
    <mergeCell ref="A5:I5"/>
    <mergeCell ref="A16:C16"/>
    <mergeCell ref="A1:I2"/>
  </mergeCells>
  <pageMargins left="0.7" right="0.7" top="0.75" bottom="0.75" header="0.3" footer="0.3"/>
  <pageSetup paperSize="9" scale="7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25" zoomScaleNormal="100" zoomScaleSheetLayoutView="69" workbookViewId="0">
      <selection activeCell="G56" sqref="G56:G57"/>
    </sheetView>
  </sheetViews>
  <sheetFormatPr defaultRowHeight="15" x14ac:dyDescent="0.25"/>
  <cols>
    <col min="1" max="6" width="25.28515625" customWidth="1"/>
    <col min="7" max="7" width="24.28515625" customWidth="1"/>
  </cols>
  <sheetData>
    <row r="1" spans="1:11" ht="36" customHeight="1" x14ac:dyDescent="0.25">
      <c r="A1" s="178" t="s">
        <v>219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6.5" customHeight="1" x14ac:dyDescent="0.2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1" ht="15.75" customHeight="1" x14ac:dyDescent="0.25">
      <c r="A3" s="178" t="s">
        <v>19</v>
      </c>
      <c r="B3" s="178"/>
      <c r="C3" s="178"/>
      <c r="D3" s="178"/>
      <c r="E3" s="178"/>
      <c r="F3" s="178"/>
    </row>
    <row r="4" spans="1:11" ht="18" x14ac:dyDescent="0.25">
      <c r="B4" s="1"/>
      <c r="C4" s="1"/>
      <c r="D4" s="1"/>
      <c r="E4" s="2"/>
      <c r="F4" s="2"/>
    </row>
    <row r="5" spans="1:11" ht="15.75" customHeight="1" x14ac:dyDescent="0.25">
      <c r="A5" s="178" t="s">
        <v>8</v>
      </c>
      <c r="B5" s="178"/>
      <c r="C5" s="178"/>
      <c r="D5" s="178"/>
      <c r="E5" s="178"/>
      <c r="F5" s="178"/>
    </row>
    <row r="6" spans="1:11" ht="18" x14ac:dyDescent="0.25">
      <c r="A6" s="1"/>
      <c r="B6" s="1"/>
      <c r="C6" s="1"/>
      <c r="D6" s="1"/>
      <c r="E6" s="2"/>
      <c r="F6" s="2"/>
    </row>
    <row r="7" spans="1:11" ht="15.75" customHeight="1" x14ac:dyDescent="0.25">
      <c r="A7" s="178" t="s">
        <v>163</v>
      </c>
      <c r="B7" s="178"/>
      <c r="C7" s="178"/>
      <c r="D7" s="178"/>
      <c r="E7" s="178"/>
      <c r="F7" s="178"/>
    </row>
    <row r="8" spans="1:11" ht="18" x14ac:dyDescent="0.25">
      <c r="A8" s="1"/>
      <c r="B8" s="1"/>
      <c r="C8" s="1"/>
      <c r="D8" s="1"/>
      <c r="E8" s="2"/>
      <c r="F8" s="2"/>
    </row>
    <row r="9" spans="1:11" ht="25.5" x14ac:dyDescent="0.25">
      <c r="A9" s="12" t="s">
        <v>164</v>
      </c>
      <c r="B9" s="11" t="s">
        <v>214</v>
      </c>
      <c r="C9" s="12" t="s">
        <v>196</v>
      </c>
      <c r="D9" s="11" t="s">
        <v>215</v>
      </c>
      <c r="E9" s="107" t="s">
        <v>222</v>
      </c>
      <c r="F9" s="107" t="s">
        <v>217</v>
      </c>
    </row>
    <row r="10" spans="1:11" x14ac:dyDescent="0.25">
      <c r="A10" s="129" t="s">
        <v>0</v>
      </c>
      <c r="B10" s="130">
        <f>SUM(B11+B13+B15+B18+B21+B23)</f>
        <v>1137564.24</v>
      </c>
      <c r="C10" s="130">
        <f t="shared" ref="C10" si="0">SUM(C11+C13+C15+C18+C21+C23)</f>
        <v>1428783.26</v>
      </c>
      <c r="D10" s="130">
        <f t="shared" ref="D10" si="1">SUM(D11+D13+D15+D18+D21+D23)</f>
        <v>1423724.5100000002</v>
      </c>
      <c r="E10" s="135">
        <f t="shared" ref="E10:E22" si="2">(D10/C10)*100</f>
        <v>99.645940000724835</v>
      </c>
      <c r="F10" s="135">
        <f>(D10/B10)*100</f>
        <v>125.15552616175771</v>
      </c>
    </row>
    <row r="11" spans="1:11" x14ac:dyDescent="0.25">
      <c r="A11" s="122" t="s">
        <v>165</v>
      </c>
      <c r="B11" s="131">
        <f>B12</f>
        <v>9223.83</v>
      </c>
      <c r="C11" s="131">
        <f t="shared" ref="C11:D11" si="3">C12</f>
        <v>8434.4500000000007</v>
      </c>
      <c r="D11" s="131">
        <f t="shared" si="3"/>
        <v>6454.45</v>
      </c>
      <c r="E11" s="135">
        <f t="shared" si="2"/>
        <v>76.524847500429772</v>
      </c>
      <c r="F11" s="135">
        <f t="shared" ref="F11:F22" si="4">(D11/B11)*100</f>
        <v>69.975812650493339</v>
      </c>
    </row>
    <row r="12" spans="1:11" x14ac:dyDescent="0.25">
      <c r="A12" s="8" t="s">
        <v>166</v>
      </c>
      <c r="B12" s="100">
        <v>9223.83</v>
      </c>
      <c r="C12" s="100">
        <v>8434.4500000000007</v>
      </c>
      <c r="D12" s="100">
        <v>6454.45</v>
      </c>
      <c r="E12" s="126">
        <f t="shared" si="2"/>
        <v>76.524847500429772</v>
      </c>
      <c r="F12" s="126">
        <f t="shared" si="4"/>
        <v>69.975812650493339</v>
      </c>
    </row>
    <row r="13" spans="1:11" x14ac:dyDescent="0.25">
      <c r="A13" s="132" t="s">
        <v>167</v>
      </c>
      <c r="B13" s="131">
        <f>B14</f>
        <v>5560.15</v>
      </c>
      <c r="C13" s="131">
        <f t="shared" ref="C13:D13" si="5">C14</f>
        <v>4997.83</v>
      </c>
      <c r="D13" s="131">
        <f t="shared" si="5"/>
        <v>5115.83</v>
      </c>
      <c r="E13" s="135">
        <f t="shared" si="2"/>
        <v>102.36102468471317</v>
      </c>
      <c r="F13" s="135">
        <f t="shared" si="4"/>
        <v>92.00884868213987</v>
      </c>
    </row>
    <row r="14" spans="1:11" x14ac:dyDescent="0.25">
      <c r="A14" s="8" t="s">
        <v>168</v>
      </c>
      <c r="B14" s="100">
        <v>5560.15</v>
      </c>
      <c r="C14" s="100">
        <v>4997.83</v>
      </c>
      <c r="D14" s="100">
        <v>5115.83</v>
      </c>
      <c r="E14" s="126">
        <f t="shared" si="2"/>
        <v>102.36102468471317</v>
      </c>
      <c r="F14" s="126">
        <f t="shared" si="4"/>
        <v>92.00884868213987</v>
      </c>
    </row>
    <row r="15" spans="1:11" ht="25.5" x14ac:dyDescent="0.25">
      <c r="A15" s="6" t="s">
        <v>169</v>
      </c>
      <c r="B15" s="131">
        <f>B16+B17</f>
        <v>91818.290000000008</v>
      </c>
      <c r="C15" s="131">
        <f t="shared" ref="C15" si="6">C16+C17</f>
        <v>134442.32</v>
      </c>
      <c r="D15" s="131">
        <f t="shared" ref="D15" si="7">D16+D17</f>
        <v>125620.94</v>
      </c>
      <c r="E15" s="135">
        <f t="shared" si="2"/>
        <v>93.438539293282048</v>
      </c>
      <c r="F15" s="135">
        <f t="shared" si="4"/>
        <v>136.81472395096881</v>
      </c>
    </row>
    <row r="16" spans="1:11" ht="25.5" x14ac:dyDescent="0.25">
      <c r="A16" s="119" t="s">
        <v>170</v>
      </c>
      <c r="B16" s="100">
        <v>35240.01</v>
      </c>
      <c r="C16" s="100">
        <v>40115.5</v>
      </c>
      <c r="D16" s="100">
        <v>39443.040000000001</v>
      </c>
      <c r="E16" s="126">
        <f t="shared" si="2"/>
        <v>98.323690344131322</v>
      </c>
      <c r="F16" s="126">
        <f t="shared" si="4"/>
        <v>111.92686948726744</v>
      </c>
    </row>
    <row r="17" spans="1:6" x14ac:dyDescent="0.25">
      <c r="A17" s="119" t="s">
        <v>171</v>
      </c>
      <c r="B17" s="100">
        <v>56578.28</v>
      </c>
      <c r="C17" s="100">
        <v>94326.82</v>
      </c>
      <c r="D17" s="100">
        <v>86177.9</v>
      </c>
      <c r="E17" s="126">
        <f t="shared" si="2"/>
        <v>91.360972414844468</v>
      </c>
      <c r="F17" s="126">
        <f t="shared" si="4"/>
        <v>152.31622452997863</v>
      </c>
    </row>
    <row r="18" spans="1:6" x14ac:dyDescent="0.25">
      <c r="A18" s="129" t="s">
        <v>172</v>
      </c>
      <c r="B18" s="131">
        <f>B19+B20</f>
        <v>1029373.72</v>
      </c>
      <c r="C18" s="131">
        <f t="shared" ref="C18" si="8">C19+C20</f>
        <v>1279400.6599999999</v>
      </c>
      <c r="D18" s="131">
        <f t="shared" ref="D18" si="9">D19+D20</f>
        <v>1285024.4900000002</v>
      </c>
      <c r="E18" s="135">
        <f t="shared" si="2"/>
        <v>100.4395675393821</v>
      </c>
      <c r="F18" s="135">
        <f t="shared" si="4"/>
        <v>124.83556409425339</v>
      </c>
    </row>
    <row r="19" spans="1:6" x14ac:dyDescent="0.25">
      <c r="A19" s="8" t="s">
        <v>173</v>
      </c>
      <c r="B19" s="100">
        <v>55256.81</v>
      </c>
      <c r="C19" s="100">
        <v>64868.17</v>
      </c>
      <c r="D19" s="100">
        <v>73901.37</v>
      </c>
      <c r="E19" s="126">
        <f t="shared" si="2"/>
        <v>113.92547377242181</v>
      </c>
      <c r="F19" s="126">
        <f t="shared" si="4"/>
        <v>133.74165102907679</v>
      </c>
    </row>
    <row r="20" spans="1:6" x14ac:dyDescent="0.25">
      <c r="A20" s="8" t="s">
        <v>174</v>
      </c>
      <c r="B20" s="100">
        <v>974116.91</v>
      </c>
      <c r="C20" s="100">
        <v>1214532.49</v>
      </c>
      <c r="D20" s="100">
        <v>1211123.1200000001</v>
      </c>
      <c r="E20" s="126">
        <f t="shared" si="2"/>
        <v>99.719285401743363</v>
      </c>
      <c r="F20" s="126">
        <f t="shared" si="4"/>
        <v>124.33036605431684</v>
      </c>
    </row>
    <row r="21" spans="1:6" x14ac:dyDescent="0.25">
      <c r="A21" s="129" t="s">
        <v>175</v>
      </c>
      <c r="B21" s="131">
        <f>B22</f>
        <v>1588.25</v>
      </c>
      <c r="C21" s="131">
        <f t="shared" ref="C21:D21" si="10">C22</f>
        <v>1508</v>
      </c>
      <c r="D21" s="131">
        <f t="shared" si="10"/>
        <v>1508.8</v>
      </c>
      <c r="E21" s="135">
        <f t="shared" si="2"/>
        <v>100.05305039787797</v>
      </c>
      <c r="F21" s="135">
        <f t="shared" si="4"/>
        <v>94.997638910750823</v>
      </c>
    </row>
    <row r="22" spans="1:6" x14ac:dyDescent="0.25">
      <c r="A22" s="8" t="s">
        <v>176</v>
      </c>
      <c r="B22" s="100">
        <v>1588.25</v>
      </c>
      <c r="C22" s="100">
        <v>1508</v>
      </c>
      <c r="D22" s="100">
        <v>1508.8</v>
      </c>
      <c r="E22" s="126">
        <f t="shared" si="2"/>
        <v>100.05305039787797</v>
      </c>
      <c r="F22" s="126">
        <f t="shared" si="4"/>
        <v>94.997638910750823</v>
      </c>
    </row>
    <row r="23" spans="1:6" ht="51" x14ac:dyDescent="0.25">
      <c r="A23" s="129" t="s">
        <v>177</v>
      </c>
      <c r="B23" s="131">
        <f>B24</f>
        <v>0</v>
      </c>
      <c r="C23" s="131">
        <f t="shared" ref="C23:D23" si="11">C24</f>
        <v>0</v>
      </c>
      <c r="D23" s="131">
        <f t="shared" si="11"/>
        <v>0</v>
      </c>
      <c r="E23" s="175">
        <v>0</v>
      </c>
      <c r="F23" s="175">
        <v>0</v>
      </c>
    </row>
    <row r="24" spans="1:6" ht="38.25" x14ac:dyDescent="0.25">
      <c r="A24" s="119" t="s">
        <v>178</v>
      </c>
      <c r="B24" s="4"/>
      <c r="C24" s="100"/>
      <c r="D24" s="100"/>
      <c r="E24" s="126"/>
      <c r="F24" s="121"/>
    </row>
    <row r="25" spans="1:6" x14ac:dyDescent="0.25">
      <c r="A25" s="173" t="s">
        <v>180</v>
      </c>
      <c r="B25" s="174">
        <f>B26</f>
        <v>16104.51</v>
      </c>
      <c r="C25" s="174">
        <f>C26</f>
        <v>6164.3599999999988</v>
      </c>
      <c r="D25" s="174">
        <f>D26</f>
        <v>6164.3599999999988</v>
      </c>
      <c r="E25" s="135">
        <f t="shared" ref="E25:E33" si="12">(D25/C25)*100</f>
        <v>100</v>
      </c>
      <c r="F25" s="135">
        <f t="shared" ref="F25:F32" si="13">(D25/B25)*100</f>
        <v>38.277227931802948</v>
      </c>
    </row>
    <row r="26" spans="1:6" x14ac:dyDescent="0.25">
      <c r="A26" s="173" t="s">
        <v>181</v>
      </c>
      <c r="B26" s="174">
        <f>SUM(B27:B33)</f>
        <v>16104.51</v>
      </c>
      <c r="C26" s="174">
        <f>SUM(C27:C33)</f>
        <v>6164.3599999999988</v>
      </c>
      <c r="D26" s="174">
        <f>SUM(D27:D33)</f>
        <v>6164.3599999999988</v>
      </c>
      <c r="E26" s="135">
        <f t="shared" si="12"/>
        <v>100</v>
      </c>
      <c r="F26" s="135">
        <f t="shared" si="13"/>
        <v>38.277227931802948</v>
      </c>
    </row>
    <row r="27" spans="1:6" x14ac:dyDescent="0.25">
      <c r="A27" s="170" t="s">
        <v>182</v>
      </c>
      <c r="B27" s="133">
        <v>-394.52</v>
      </c>
      <c r="C27" s="136">
        <v>-405.42</v>
      </c>
      <c r="D27" s="136">
        <v>-405.42</v>
      </c>
      <c r="E27" s="126">
        <f t="shared" si="12"/>
        <v>100</v>
      </c>
      <c r="F27" s="126">
        <f t="shared" si="13"/>
        <v>102.76285105951537</v>
      </c>
    </row>
    <row r="28" spans="1:6" x14ac:dyDescent="0.25">
      <c r="A28" s="171" t="s">
        <v>168</v>
      </c>
      <c r="B28" s="133">
        <v>1422.38</v>
      </c>
      <c r="C28" s="136">
        <v>162.35</v>
      </c>
      <c r="D28" s="136">
        <v>162.35</v>
      </c>
      <c r="E28" s="126">
        <f t="shared" si="12"/>
        <v>100</v>
      </c>
      <c r="F28" s="126">
        <f t="shared" si="13"/>
        <v>11.4139681379097</v>
      </c>
    </row>
    <row r="29" spans="1:6" ht="38.25" x14ac:dyDescent="0.25">
      <c r="A29" s="172" t="s">
        <v>183</v>
      </c>
      <c r="B29" s="133">
        <v>-2368.0500000000002</v>
      </c>
      <c r="C29" s="136">
        <v>-2264.8000000000002</v>
      </c>
      <c r="D29" s="136">
        <v>-2264.8000000000002</v>
      </c>
      <c r="E29" s="126">
        <f t="shared" si="12"/>
        <v>100</v>
      </c>
      <c r="F29" s="126">
        <f t="shared" si="13"/>
        <v>95.639872468909019</v>
      </c>
    </row>
    <row r="30" spans="1:6" x14ac:dyDescent="0.25">
      <c r="A30" s="170" t="s">
        <v>171</v>
      </c>
      <c r="B30" s="133">
        <v>1127.8800000000001</v>
      </c>
      <c r="C30" s="136">
        <v>-3168.43</v>
      </c>
      <c r="D30" s="136">
        <v>-3168.43</v>
      </c>
      <c r="E30" s="126">
        <f t="shared" si="12"/>
        <v>100</v>
      </c>
      <c r="F30" s="126">
        <f t="shared" si="13"/>
        <v>-280.91906940454658</v>
      </c>
    </row>
    <row r="31" spans="1:6" x14ac:dyDescent="0.25">
      <c r="A31" s="170" t="s">
        <v>184</v>
      </c>
      <c r="B31" s="133">
        <v>2394.73</v>
      </c>
      <c r="C31" s="136">
        <v>20093.439999999999</v>
      </c>
      <c r="D31" s="136">
        <v>20093.439999999999</v>
      </c>
      <c r="E31" s="126">
        <f t="shared" si="12"/>
        <v>100</v>
      </c>
      <c r="F31" s="126">
        <f t="shared" si="13"/>
        <v>839.06912261507557</v>
      </c>
    </row>
    <row r="32" spans="1:6" x14ac:dyDescent="0.25">
      <c r="A32" s="170" t="s">
        <v>185</v>
      </c>
      <c r="B32" s="133">
        <v>13922.09</v>
      </c>
      <c r="C32" s="136">
        <v>-8652.7800000000007</v>
      </c>
      <c r="D32" s="136">
        <v>-8652.7800000000007</v>
      </c>
      <c r="E32" s="126">
        <f t="shared" si="12"/>
        <v>100</v>
      </c>
      <c r="F32" s="126">
        <f t="shared" si="13"/>
        <v>-62.151444215631422</v>
      </c>
    </row>
    <row r="33" spans="1:6" x14ac:dyDescent="0.25">
      <c r="A33" s="171" t="s">
        <v>186</v>
      </c>
      <c r="B33" s="133"/>
      <c r="C33" s="136">
        <v>400</v>
      </c>
      <c r="D33" s="136">
        <v>400</v>
      </c>
      <c r="E33" s="126">
        <f t="shared" si="12"/>
        <v>100</v>
      </c>
      <c r="F33" s="126"/>
    </row>
    <row r="36" spans="1:6" ht="15.75" x14ac:dyDescent="0.25">
      <c r="A36" s="178" t="s">
        <v>179</v>
      </c>
      <c r="B36" s="178"/>
      <c r="C36" s="178"/>
      <c r="D36" s="178"/>
      <c r="E36" s="178"/>
      <c r="F36" s="178"/>
    </row>
    <row r="37" spans="1:6" ht="18" x14ac:dyDescent="0.25">
      <c r="A37" s="1"/>
      <c r="B37" s="1"/>
      <c r="C37" s="1"/>
      <c r="D37" s="1"/>
      <c r="E37" s="2"/>
      <c r="F37" s="2"/>
    </row>
    <row r="38" spans="1:6" ht="25.5" x14ac:dyDescent="0.25">
      <c r="A38" s="12" t="s">
        <v>164</v>
      </c>
      <c r="B38" s="11" t="s">
        <v>214</v>
      </c>
      <c r="C38" s="12" t="s">
        <v>196</v>
      </c>
      <c r="D38" s="11" t="s">
        <v>215</v>
      </c>
      <c r="E38" s="107" t="s">
        <v>222</v>
      </c>
      <c r="F38" s="107" t="s">
        <v>217</v>
      </c>
    </row>
    <row r="39" spans="1:6" x14ac:dyDescent="0.25">
      <c r="A39" s="129" t="s">
        <v>2</v>
      </c>
      <c r="B39" s="130">
        <f>SUM(B40+B42+B44+B47+B50+B52)</f>
        <v>1147504.3900000001</v>
      </c>
      <c r="C39" s="130">
        <f t="shared" ref="C39" si="14">SUM(C40+C42+C44+C47+C50+C52)</f>
        <v>1436631.44</v>
      </c>
      <c r="D39" s="130">
        <f t="shared" ref="D39" si="15">SUM(D40+D42+D44+D47+D50+D52)</f>
        <v>1429210.1000000003</v>
      </c>
      <c r="E39" s="135">
        <f t="shared" ref="E39:E51" si="16">(D39/C39)*100</f>
        <v>99.483420744293355</v>
      </c>
      <c r="F39" s="135">
        <f t="shared" ref="F39:F51" si="17">(D39/B39)*100</f>
        <v>124.54942329240242</v>
      </c>
    </row>
    <row r="40" spans="1:6" x14ac:dyDescent="0.25">
      <c r="A40" s="122" t="s">
        <v>165</v>
      </c>
      <c r="B40" s="131">
        <f>B41</f>
        <v>9234.73</v>
      </c>
      <c r="C40" s="131">
        <f t="shared" ref="C40:D40" si="18">C41</f>
        <v>8703.5</v>
      </c>
      <c r="D40" s="131">
        <f t="shared" si="18"/>
        <v>6708.05</v>
      </c>
      <c r="E40" s="135">
        <f t="shared" si="16"/>
        <v>77.073016602516233</v>
      </c>
      <c r="F40" s="135">
        <f t="shared" si="17"/>
        <v>72.639373322230327</v>
      </c>
    </row>
    <row r="41" spans="1:6" x14ac:dyDescent="0.25">
      <c r="A41" s="8" t="s">
        <v>166</v>
      </c>
      <c r="B41" s="100">
        <v>9234.73</v>
      </c>
      <c r="C41" s="100">
        <v>8703.5</v>
      </c>
      <c r="D41" s="100">
        <v>6708.05</v>
      </c>
      <c r="E41" s="126">
        <f t="shared" si="16"/>
        <v>77.073016602516233</v>
      </c>
      <c r="F41" s="126">
        <f t="shared" si="17"/>
        <v>72.639373322230327</v>
      </c>
    </row>
    <row r="42" spans="1:6" x14ac:dyDescent="0.25">
      <c r="A42" s="132" t="s">
        <v>167</v>
      </c>
      <c r="B42" s="131">
        <f>B43</f>
        <v>6820.18</v>
      </c>
      <c r="C42" s="131">
        <f t="shared" ref="C42:D42" si="19">C43</f>
        <v>5160.18</v>
      </c>
      <c r="D42" s="131">
        <f t="shared" si="19"/>
        <v>5173.3500000000004</v>
      </c>
      <c r="E42" s="135">
        <f t="shared" si="16"/>
        <v>100.25522365498878</v>
      </c>
      <c r="F42" s="135">
        <f t="shared" si="17"/>
        <v>75.853569847130132</v>
      </c>
    </row>
    <row r="43" spans="1:6" x14ac:dyDescent="0.25">
      <c r="A43" s="8" t="s">
        <v>168</v>
      </c>
      <c r="B43" s="92">
        <v>6820.18</v>
      </c>
      <c r="C43" s="100">
        <v>5160.18</v>
      </c>
      <c r="D43" s="100">
        <v>5173.3500000000004</v>
      </c>
      <c r="E43" s="126">
        <f t="shared" si="16"/>
        <v>100.25522365498878</v>
      </c>
      <c r="F43" s="126">
        <f t="shared" si="17"/>
        <v>75.853569847130132</v>
      </c>
    </row>
    <row r="44" spans="1:6" ht="25.5" x14ac:dyDescent="0.25">
      <c r="A44" s="6" t="s">
        <v>169</v>
      </c>
      <c r="B44" s="131">
        <f>B45+B46</f>
        <v>96011.35</v>
      </c>
      <c r="C44" s="131">
        <f t="shared" ref="C44" si="20">C45+C46</f>
        <v>133254.81</v>
      </c>
      <c r="D44" s="131">
        <f t="shared" ref="D44" si="21">D45+D46</f>
        <v>129133.18</v>
      </c>
      <c r="E44" s="135">
        <f t="shared" si="16"/>
        <v>96.906955929020498</v>
      </c>
      <c r="F44" s="135">
        <f t="shared" si="17"/>
        <v>134.49782760059094</v>
      </c>
    </row>
    <row r="45" spans="1:6" ht="25.5" x14ac:dyDescent="0.25">
      <c r="A45" s="119" t="s">
        <v>170</v>
      </c>
      <c r="B45" s="92">
        <v>35136.76</v>
      </c>
      <c r="C45" s="100">
        <v>42096.42</v>
      </c>
      <c r="D45" s="100">
        <v>40970.04</v>
      </c>
      <c r="E45" s="126">
        <f t="shared" si="16"/>
        <v>97.324285533069087</v>
      </c>
      <c r="F45" s="126">
        <f t="shared" si="17"/>
        <v>116.60164454548456</v>
      </c>
    </row>
    <row r="46" spans="1:6" x14ac:dyDescent="0.25">
      <c r="A46" s="119" t="s">
        <v>171</v>
      </c>
      <c r="B46" s="92">
        <v>60874.59</v>
      </c>
      <c r="C46" s="100">
        <v>91158.39</v>
      </c>
      <c r="D46" s="100">
        <v>88163.14</v>
      </c>
      <c r="E46" s="126">
        <f t="shared" si="16"/>
        <v>96.714235519078386</v>
      </c>
      <c r="F46" s="126">
        <f t="shared" si="17"/>
        <v>144.82748877651579</v>
      </c>
    </row>
    <row r="47" spans="1:6" x14ac:dyDescent="0.25">
      <c r="A47" s="129" t="s">
        <v>172</v>
      </c>
      <c r="B47" s="131">
        <f>B48+B49</f>
        <v>1034249.88</v>
      </c>
      <c r="C47" s="131">
        <f t="shared" ref="C47" si="22">C48+C49</f>
        <v>1287604.95</v>
      </c>
      <c r="D47" s="131">
        <f t="shared" ref="D47" si="23">D48+D49</f>
        <v>1286286.7200000002</v>
      </c>
      <c r="E47" s="135">
        <f t="shared" si="16"/>
        <v>99.897621549218201</v>
      </c>
      <c r="F47" s="135">
        <f t="shared" si="17"/>
        <v>124.36904706239851</v>
      </c>
    </row>
    <row r="48" spans="1:6" x14ac:dyDescent="0.25">
      <c r="A48" s="8" t="s">
        <v>173</v>
      </c>
      <c r="B48" s="92">
        <v>37558.1</v>
      </c>
      <c r="C48" s="100">
        <v>71914.820000000007</v>
      </c>
      <c r="D48" s="100">
        <v>69658.11</v>
      </c>
      <c r="E48" s="126">
        <f t="shared" si="16"/>
        <v>96.861968089470281</v>
      </c>
      <c r="F48" s="126">
        <f t="shared" si="17"/>
        <v>185.46760885135299</v>
      </c>
    </row>
    <row r="49" spans="1:6" x14ac:dyDescent="0.25">
      <c r="A49" s="8" t="s">
        <v>174</v>
      </c>
      <c r="B49" s="92">
        <v>996691.78</v>
      </c>
      <c r="C49" s="100">
        <v>1215690.1299999999</v>
      </c>
      <c r="D49" s="100">
        <v>1216628.6100000001</v>
      </c>
      <c r="E49" s="126">
        <f t="shared" si="16"/>
        <v>100.0771973035596</v>
      </c>
      <c r="F49" s="126">
        <f t="shared" si="17"/>
        <v>122.06668444682067</v>
      </c>
    </row>
    <row r="50" spans="1:6" x14ac:dyDescent="0.25">
      <c r="A50" s="129" t="s">
        <v>175</v>
      </c>
      <c r="B50" s="131">
        <f>B51</f>
        <v>1188.25</v>
      </c>
      <c r="C50" s="131">
        <f t="shared" ref="C50:D50" si="24">C51</f>
        <v>1908</v>
      </c>
      <c r="D50" s="131">
        <f t="shared" si="24"/>
        <v>1908.8</v>
      </c>
      <c r="E50" s="135">
        <f t="shared" si="16"/>
        <v>100.04192872117402</v>
      </c>
      <c r="F50" s="135">
        <f t="shared" si="17"/>
        <v>160.63959604460339</v>
      </c>
    </row>
    <row r="51" spans="1:6" x14ac:dyDescent="0.25">
      <c r="A51" s="8" t="s">
        <v>176</v>
      </c>
      <c r="B51" s="92">
        <v>1188.25</v>
      </c>
      <c r="C51" s="100">
        <v>1908</v>
      </c>
      <c r="D51" s="100">
        <v>1908.8</v>
      </c>
      <c r="E51" s="126">
        <f t="shared" si="16"/>
        <v>100.04192872117402</v>
      </c>
      <c r="F51" s="126">
        <f t="shared" si="17"/>
        <v>160.63959604460339</v>
      </c>
    </row>
    <row r="52" spans="1:6" ht="51" x14ac:dyDescent="0.25">
      <c r="A52" s="129" t="s">
        <v>177</v>
      </c>
      <c r="B52" s="131">
        <f>B53</f>
        <v>0</v>
      </c>
      <c r="C52" s="131">
        <f>C53</f>
        <v>0</v>
      </c>
      <c r="D52" s="131">
        <f>D53</f>
        <v>0</v>
      </c>
      <c r="E52" s="175">
        <v>0</v>
      </c>
      <c r="F52" s="175">
        <v>0</v>
      </c>
    </row>
    <row r="53" spans="1:6" ht="38.25" x14ac:dyDescent="0.25">
      <c r="A53" s="119" t="s">
        <v>178</v>
      </c>
      <c r="B53" s="130"/>
      <c r="C53" s="131"/>
      <c r="D53" s="131"/>
      <c r="E53" s="126"/>
      <c r="F53" s="126"/>
    </row>
    <row r="55" spans="1:6" x14ac:dyDescent="0.25">
      <c r="A55" t="s">
        <v>218</v>
      </c>
      <c r="C55" t="s">
        <v>213</v>
      </c>
      <c r="F55" t="s">
        <v>221</v>
      </c>
    </row>
    <row r="56" spans="1:6" x14ac:dyDescent="0.25">
      <c r="C56" t="s">
        <v>159</v>
      </c>
      <c r="F56" t="s">
        <v>126</v>
      </c>
    </row>
  </sheetData>
  <mergeCells count="6">
    <mergeCell ref="A36:F36"/>
    <mergeCell ref="A1:K1"/>
    <mergeCell ref="A2:K2"/>
    <mergeCell ref="A3:F3"/>
    <mergeCell ref="A5:F5"/>
    <mergeCell ref="A7:F7"/>
  </mergeCells>
  <pageMargins left="0.7" right="0.7" top="0.75" bottom="0.75" header="0.3" footer="0.3"/>
  <pageSetup paperSize="9" scale="7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E32" sqref="E32"/>
    </sheetView>
  </sheetViews>
  <sheetFormatPr defaultRowHeight="15" x14ac:dyDescent="0.25"/>
  <cols>
    <col min="1" max="6" width="25.28515625" customWidth="1"/>
  </cols>
  <sheetData>
    <row r="1" spans="1:11" ht="15.75" customHeight="1" x14ac:dyDescent="0.25">
      <c r="A1" s="178" t="s">
        <v>194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5.75" x14ac:dyDescent="0.25">
      <c r="A2" s="128"/>
      <c r="B2" s="128"/>
      <c r="C2" s="226" t="s">
        <v>224</v>
      </c>
      <c r="D2" s="227"/>
      <c r="E2" s="227"/>
      <c r="F2" s="227"/>
    </row>
    <row r="3" spans="1:11" ht="18" customHeight="1" x14ac:dyDescent="0.25">
      <c r="A3" s="1"/>
      <c r="B3" s="1"/>
      <c r="C3" s="1"/>
      <c r="D3" s="1"/>
      <c r="E3" s="1"/>
      <c r="F3" s="1"/>
    </row>
    <row r="4" spans="1:11" ht="15.75" customHeight="1" x14ac:dyDescent="0.25">
      <c r="A4" s="178" t="s">
        <v>19</v>
      </c>
      <c r="B4" s="178"/>
      <c r="C4" s="178"/>
      <c r="D4" s="178"/>
      <c r="E4" s="178"/>
      <c r="F4" s="178"/>
    </row>
    <row r="5" spans="1:11" ht="18" x14ac:dyDescent="0.25">
      <c r="A5" s="1"/>
      <c r="B5" s="1"/>
      <c r="C5" s="1"/>
      <c r="D5" s="1"/>
      <c r="E5" s="2"/>
      <c r="F5" s="2"/>
    </row>
    <row r="6" spans="1:11" ht="15.75" x14ac:dyDescent="0.25">
      <c r="A6" s="178" t="s">
        <v>188</v>
      </c>
      <c r="B6" s="178"/>
      <c r="C6" s="178"/>
      <c r="D6" s="178"/>
      <c r="E6" s="178"/>
      <c r="F6" s="178"/>
    </row>
    <row r="7" spans="1:11" ht="18" x14ac:dyDescent="0.25">
      <c r="A7" s="1"/>
      <c r="B7" s="1"/>
      <c r="C7" s="1"/>
      <c r="D7" s="1"/>
      <c r="E7" s="2"/>
      <c r="F7" s="2"/>
    </row>
    <row r="8" spans="1:11" ht="25.5" x14ac:dyDescent="0.25">
      <c r="A8" s="11" t="s">
        <v>164</v>
      </c>
      <c r="B8" s="11" t="s">
        <v>214</v>
      </c>
      <c r="C8" s="12" t="s">
        <v>196</v>
      </c>
      <c r="D8" s="11" t="s">
        <v>215</v>
      </c>
      <c r="E8" s="107" t="s">
        <v>222</v>
      </c>
      <c r="F8" s="107" t="s">
        <v>217</v>
      </c>
    </row>
    <row r="9" spans="1:11" x14ac:dyDescent="0.25">
      <c r="A9" s="6" t="s">
        <v>189</v>
      </c>
      <c r="B9" s="4"/>
      <c r="C9" s="5"/>
      <c r="D9" s="5"/>
      <c r="E9" s="5"/>
      <c r="F9" s="5"/>
    </row>
    <row r="10" spans="1:11" ht="25.5" x14ac:dyDescent="0.25">
      <c r="A10" s="6" t="s">
        <v>190</v>
      </c>
      <c r="B10" s="4"/>
      <c r="C10" s="5"/>
      <c r="D10" s="5"/>
      <c r="E10" s="5"/>
      <c r="F10" s="5"/>
    </row>
    <row r="11" spans="1:11" ht="25.5" x14ac:dyDescent="0.25">
      <c r="A11" s="119" t="s">
        <v>191</v>
      </c>
      <c r="B11" s="4"/>
      <c r="C11" s="5"/>
      <c r="D11" s="5"/>
      <c r="E11" s="5"/>
      <c r="F11" s="5"/>
    </row>
    <row r="12" spans="1:11" x14ac:dyDescent="0.25">
      <c r="A12" s="119"/>
      <c r="B12" s="4"/>
      <c r="C12" s="5"/>
      <c r="D12" s="5"/>
      <c r="E12" s="5"/>
      <c r="F12" s="5"/>
    </row>
    <row r="13" spans="1:11" x14ac:dyDescent="0.25">
      <c r="A13" s="6" t="s">
        <v>192</v>
      </c>
      <c r="B13" s="4"/>
      <c r="C13" s="5"/>
      <c r="E13" s="5"/>
      <c r="F13" s="5"/>
    </row>
    <row r="14" spans="1:11" x14ac:dyDescent="0.25">
      <c r="A14" s="122" t="s">
        <v>165</v>
      </c>
      <c r="B14" s="4"/>
      <c r="C14" s="5"/>
      <c r="D14" s="5"/>
      <c r="E14" s="5"/>
      <c r="F14" s="5"/>
    </row>
    <row r="15" spans="1:11" x14ac:dyDescent="0.25">
      <c r="A15" s="8" t="s">
        <v>166</v>
      </c>
      <c r="B15" s="4"/>
      <c r="C15" s="5"/>
      <c r="D15" s="5"/>
      <c r="E15" s="5"/>
      <c r="F15" s="121"/>
    </row>
    <row r="16" spans="1:11" x14ac:dyDescent="0.25">
      <c r="A16" s="122" t="s">
        <v>167</v>
      </c>
      <c r="B16" s="4"/>
      <c r="C16" s="5"/>
      <c r="D16" s="5"/>
      <c r="E16" s="5"/>
      <c r="F16" s="121"/>
    </row>
    <row r="17" spans="1:6" x14ac:dyDescent="0.25">
      <c r="A17" s="8" t="s">
        <v>193</v>
      </c>
      <c r="B17" s="4"/>
      <c r="C17" s="5"/>
      <c r="D17" s="5"/>
      <c r="E17" s="5"/>
      <c r="F17" s="121"/>
    </row>
    <row r="19" spans="1:6" x14ac:dyDescent="0.25">
      <c r="A19" t="s">
        <v>218</v>
      </c>
      <c r="C19" t="s">
        <v>213</v>
      </c>
      <c r="F19" t="s">
        <v>221</v>
      </c>
    </row>
    <row r="20" spans="1:6" x14ac:dyDescent="0.25">
      <c r="C20" t="s">
        <v>159</v>
      </c>
      <c r="F20" t="s">
        <v>126</v>
      </c>
    </row>
  </sheetData>
  <mergeCells count="4">
    <mergeCell ref="A4:F4"/>
    <mergeCell ref="A6:F6"/>
    <mergeCell ref="A1:K1"/>
    <mergeCell ref="C2:F2"/>
  </mergeCells>
  <pageMargins left="0.7" right="0.7" top="0.75" bottom="0.75" header="0.3" footer="0.3"/>
  <pageSetup paperSize="9" scale="73" orientation="landscape" horizontalDpi="0" verticalDpi="0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POSEBNI DIO</vt:lpstr>
      <vt:lpstr>Rashodi prema funkcijskoj klasi</vt:lpstr>
      <vt:lpstr>Račun financiranja</vt:lpstr>
      <vt:lpstr>Prihodi i rashodi po izvorima</vt:lpstr>
      <vt:lpstr>Račun financiranja po izvorima</vt:lpstr>
      <vt:lpstr>List1</vt:lpstr>
      <vt:lpstr>'Prihodi i rashodi po izvorima'!Podrucje_ispisa</vt:lpstr>
      <vt:lpstr>'Račun financiranja po izvorima'!Podrucje_ispisa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 Belica Knjigovods</cp:lastModifiedBy>
  <cp:lastPrinted>2025-01-21T13:02:27Z</cp:lastPrinted>
  <dcterms:created xsi:type="dcterms:W3CDTF">2022-08-12T12:51:27Z</dcterms:created>
  <dcterms:modified xsi:type="dcterms:W3CDTF">2025-02-07T11:25:43Z</dcterms:modified>
</cp:coreProperties>
</file>